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andyman\users\wierzovs\Desktop\PŘ\zprávy o PŘ\Zpráva_2021_22\KR 20_12_2021\"/>
    </mc:Choice>
  </mc:AlternateContent>
  <bookViews>
    <workbookView xWindow="-120" yWindow="-120" windowWidth="29040" windowHeight="15840" activeTab="10"/>
  </bookViews>
  <sheets>
    <sheet name="Tab. Ia" sheetId="17" r:id="rId1"/>
    <sheet name="Tab. Ib" sheetId="18" r:id="rId2"/>
    <sheet name="Tab. Ic" sheetId="19" r:id="rId3"/>
    <sheet name="Tab. Id" sheetId="20" r:id="rId4"/>
    <sheet name="Tab. Ie" sheetId="21" r:id="rId5"/>
    <sheet name="Tab. IIa" sheetId="6" r:id="rId6"/>
    <sheet name="Tab. IIb" sheetId="7" r:id="rId7"/>
    <sheet name="Tab. III" sheetId="8" r:id="rId8"/>
    <sheet name="Tab. IV" sheetId="9" r:id="rId9"/>
    <sheet name="Tab. V" sheetId="10" r:id="rId10"/>
    <sheet name="Tab. VIa" sheetId="11" r:id="rId11"/>
    <sheet name="Tab. VIb" sheetId="12" r:id="rId12"/>
    <sheet name="Tab. VIc" sheetId="13" r:id="rId13"/>
    <sheet name="Tab. VII" sheetId="16" r:id="rId1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0" l="1"/>
  <c r="R23" i="7"/>
  <c r="Q23" i="7"/>
  <c r="O23" i="7"/>
  <c r="R23" i="6"/>
  <c r="Q23" i="6"/>
  <c r="O23" i="6"/>
  <c r="U56" i="16" l="1"/>
  <c r="T56" i="16"/>
  <c r="S56" i="16"/>
  <c r="Q56" i="16"/>
  <c r="P56" i="16"/>
  <c r="O56" i="16"/>
  <c r="M56" i="16"/>
  <c r="L56" i="16"/>
  <c r="K56" i="16"/>
  <c r="D32" i="16"/>
  <c r="B22" i="10"/>
  <c r="C23" i="10"/>
  <c r="B23" i="10"/>
  <c r="N24" i="9"/>
  <c r="K24" i="9"/>
  <c r="E24" i="9"/>
  <c r="E23" i="7" l="1"/>
  <c r="C23" i="7"/>
  <c r="E23" i="6"/>
  <c r="C23" i="6"/>
  <c r="J25" i="21"/>
  <c r="I25" i="21"/>
  <c r="F25" i="21"/>
  <c r="E25" i="21"/>
  <c r="C25" i="21"/>
  <c r="B25" i="21"/>
  <c r="J25" i="20"/>
  <c r="I25" i="20"/>
  <c r="F25" i="20"/>
  <c r="E25" i="20"/>
  <c r="D25" i="20"/>
  <c r="C25" i="20"/>
  <c r="B25" i="20"/>
  <c r="J25" i="18" l="1"/>
  <c r="I25" i="18"/>
  <c r="F25" i="18"/>
  <c r="E25" i="18"/>
  <c r="D25" i="18"/>
  <c r="C25" i="18"/>
  <c r="B25" i="18"/>
  <c r="O26" i="9" l="1"/>
  <c r="U32" i="16" l="1"/>
  <c r="T32" i="16"/>
  <c r="S32" i="16"/>
  <c r="R32" i="16"/>
  <c r="Q32" i="16"/>
  <c r="P32" i="16"/>
  <c r="O32" i="16"/>
  <c r="N32" i="16"/>
  <c r="M32" i="16"/>
  <c r="L32" i="16"/>
  <c r="K32" i="16"/>
  <c r="J32" i="16"/>
  <c r="I32" i="16"/>
  <c r="H32" i="16"/>
  <c r="G32" i="16"/>
  <c r="F32" i="16"/>
  <c r="E32" i="16"/>
  <c r="C32" i="16"/>
  <c r="B32" i="16"/>
  <c r="O57" i="16" l="1"/>
  <c r="K57" i="16"/>
  <c r="C57" i="16"/>
  <c r="G57" i="16"/>
  <c r="S57" i="16"/>
  <c r="D57" i="16"/>
  <c r="H57" i="16"/>
  <c r="L57" i="16"/>
  <c r="P57" i="16"/>
  <c r="T57" i="16"/>
  <c r="E57" i="16"/>
  <c r="I57" i="16"/>
  <c r="M57" i="16"/>
  <c r="Q57" i="16"/>
  <c r="U57" i="16"/>
  <c r="U40" i="16"/>
  <c r="U52" i="16"/>
  <c r="U42" i="16"/>
  <c r="U45" i="16"/>
  <c r="U46" i="16"/>
  <c r="Q55" i="16"/>
  <c r="M55" i="16"/>
  <c r="E55" i="16"/>
  <c r="Q54" i="16"/>
  <c r="O54" i="16"/>
  <c r="M54" i="16"/>
  <c r="E54" i="16"/>
  <c r="C54" i="16"/>
  <c r="Q53" i="16"/>
  <c r="M53" i="16"/>
  <c r="E53" i="16"/>
  <c r="Q52" i="16"/>
  <c r="M52" i="16"/>
  <c r="I52" i="16"/>
  <c r="E52" i="16"/>
  <c r="Q51" i="16"/>
  <c r="P51" i="16"/>
  <c r="M51" i="16"/>
  <c r="E51" i="16"/>
  <c r="D51" i="16"/>
  <c r="Q50" i="16"/>
  <c r="M50" i="16"/>
  <c r="E50" i="16"/>
  <c r="Q49" i="16"/>
  <c r="M49" i="16"/>
  <c r="E49" i="16"/>
  <c r="D49" i="16"/>
  <c r="Q48" i="16"/>
  <c r="M48" i="16"/>
  <c r="K48" i="16"/>
  <c r="I48" i="16"/>
  <c r="E48" i="16"/>
  <c r="C48" i="16"/>
  <c r="Q47" i="16"/>
  <c r="P47" i="16"/>
  <c r="I47" i="16"/>
  <c r="E47" i="16"/>
  <c r="Q46" i="16"/>
  <c r="I46" i="16"/>
  <c r="H46" i="16"/>
  <c r="Q45" i="16"/>
  <c r="I45" i="16"/>
  <c r="E45" i="16"/>
  <c r="Q44" i="16"/>
  <c r="P44" i="16"/>
  <c r="M44" i="16"/>
  <c r="I44" i="16"/>
  <c r="E44" i="16"/>
  <c r="Q43" i="16"/>
  <c r="M43" i="16"/>
  <c r="I43" i="16"/>
  <c r="G43" i="16"/>
  <c r="E43" i="16"/>
  <c r="Q42" i="16"/>
  <c r="P42" i="16"/>
  <c r="I42" i="16"/>
  <c r="Q41" i="16"/>
  <c r="O41" i="16"/>
  <c r="M41" i="16"/>
  <c r="E41" i="16"/>
  <c r="C41" i="16"/>
  <c r="Q40" i="16"/>
  <c r="M40" i="16"/>
  <c r="E40" i="16"/>
  <c r="D40" i="16"/>
  <c r="Q39" i="16"/>
  <c r="M39" i="16"/>
  <c r="I39" i="16"/>
  <c r="E39" i="16"/>
  <c r="P55" i="16"/>
  <c r="O55" i="16"/>
  <c r="L55" i="16"/>
  <c r="K55" i="16"/>
  <c r="S55" i="16"/>
  <c r="D55" i="16"/>
  <c r="C55" i="16"/>
  <c r="P54" i="16"/>
  <c r="L54" i="16"/>
  <c r="K54" i="16"/>
  <c r="D54" i="16"/>
  <c r="P53" i="16"/>
  <c r="O53" i="16"/>
  <c r="L53" i="16"/>
  <c r="K53" i="16"/>
  <c r="S53" i="16"/>
  <c r="D53" i="16"/>
  <c r="C53" i="16"/>
  <c r="P52" i="16"/>
  <c r="O52" i="16"/>
  <c r="L52" i="16"/>
  <c r="K52" i="16"/>
  <c r="H52" i="16"/>
  <c r="G52" i="16"/>
  <c r="C52" i="16"/>
  <c r="O51" i="16"/>
  <c r="L51" i="16"/>
  <c r="K51" i="16"/>
  <c r="C51" i="16"/>
  <c r="P50" i="16"/>
  <c r="O50" i="16"/>
  <c r="L50" i="16"/>
  <c r="K50" i="16"/>
  <c r="C50" i="16"/>
  <c r="P49" i="16"/>
  <c r="O49" i="16"/>
  <c r="L49" i="16"/>
  <c r="K49" i="16"/>
  <c r="C49" i="16"/>
  <c r="P48" i="16"/>
  <c r="O48" i="16"/>
  <c r="L48" i="16"/>
  <c r="H48" i="16"/>
  <c r="G48" i="16"/>
  <c r="D48" i="16"/>
  <c r="O47" i="16"/>
  <c r="H47" i="16"/>
  <c r="G47" i="16"/>
  <c r="D47" i="16"/>
  <c r="C47" i="16"/>
  <c r="P46" i="16"/>
  <c r="O46" i="16"/>
  <c r="G46" i="16"/>
  <c r="P45" i="16"/>
  <c r="O45" i="16"/>
  <c r="H45" i="16"/>
  <c r="C45" i="16"/>
  <c r="O44" i="16"/>
  <c r="L44" i="16"/>
  <c r="K44" i="16"/>
  <c r="H44" i="16"/>
  <c r="G44" i="16"/>
  <c r="D44" i="16"/>
  <c r="C44" i="16"/>
  <c r="P43" i="16"/>
  <c r="O43" i="16"/>
  <c r="L43" i="16"/>
  <c r="K43" i="16"/>
  <c r="H43" i="16"/>
  <c r="S43" i="16"/>
  <c r="D43" i="16"/>
  <c r="C43" i="16"/>
  <c r="O42" i="16"/>
  <c r="H42" i="16"/>
  <c r="G42" i="16"/>
  <c r="P41" i="16"/>
  <c r="L41" i="16"/>
  <c r="K41" i="16"/>
  <c r="P40" i="16"/>
  <c r="O40" i="16"/>
  <c r="L40" i="16"/>
  <c r="K40" i="16"/>
  <c r="P39" i="16"/>
  <c r="O39" i="16"/>
  <c r="K39" i="16"/>
  <c r="S41" i="16" l="1"/>
  <c r="S42" i="16"/>
  <c r="U39" i="16"/>
  <c r="U48" i="16"/>
  <c r="S48" i="16"/>
  <c r="U44" i="16"/>
  <c r="T53" i="16"/>
  <c r="S40" i="16"/>
  <c r="U53" i="16"/>
  <c r="U41" i="16"/>
  <c r="T40" i="16"/>
  <c r="T47" i="16"/>
  <c r="T43" i="16"/>
  <c r="L39" i="16"/>
  <c r="C40" i="16"/>
  <c r="S39" i="16"/>
  <c r="U51" i="16"/>
  <c r="U47" i="16"/>
  <c r="U43" i="16"/>
  <c r="T54" i="16"/>
  <c r="T44" i="16"/>
  <c r="T55" i="16"/>
  <c r="G45" i="16"/>
  <c r="D39" i="16"/>
  <c r="U54" i="16"/>
  <c r="U50" i="16"/>
  <c r="S52" i="16"/>
  <c r="S50" i="16"/>
  <c r="S44" i="16"/>
  <c r="T52" i="16"/>
  <c r="S49" i="16"/>
  <c r="S45" i="16"/>
  <c r="T42" i="16"/>
  <c r="T49" i="16"/>
  <c r="U49" i="16"/>
  <c r="T50" i="16"/>
  <c r="S54" i="16"/>
  <c r="S46" i="16"/>
  <c r="T41" i="16"/>
  <c r="T46" i="16"/>
  <c r="T45" i="16"/>
  <c r="T51" i="16"/>
  <c r="U55" i="16"/>
  <c r="S51" i="16"/>
  <c r="S47" i="16"/>
  <c r="G39" i="16"/>
  <c r="D45" i="16"/>
  <c r="D50" i="16"/>
  <c r="D52" i="16"/>
  <c r="T48" i="16"/>
  <c r="C39" i="16"/>
  <c r="H39" i="16"/>
  <c r="D41" i="16"/>
  <c r="T39" i="16" l="1"/>
</calcChain>
</file>

<file path=xl/sharedStrings.xml><?xml version="1.0" encoding="utf-8"?>
<sst xmlns="http://schemas.openxmlformats.org/spreadsheetml/2006/main" count="680" uniqueCount="130">
  <si>
    <t>Fakulta</t>
  </si>
  <si>
    <t>Prezenční forma</t>
  </si>
  <si>
    <t>Kombinovaná forma</t>
  </si>
  <si>
    <t>Přihlášení</t>
  </si>
  <si>
    <t>Přijatí</t>
  </si>
  <si>
    <t>Celkem</t>
  </si>
  <si>
    <t>Z toho</t>
  </si>
  <si>
    <t>Ženy</t>
  </si>
  <si>
    <t>Cizinci</t>
  </si>
  <si>
    <t>PZ</t>
  </si>
  <si>
    <t>BPZ</t>
  </si>
  <si>
    <t>KTF</t>
  </si>
  <si>
    <t>ETF</t>
  </si>
  <si>
    <t>HTF</t>
  </si>
  <si>
    <t>PF</t>
  </si>
  <si>
    <t>1.LF</t>
  </si>
  <si>
    <t>2.LF</t>
  </si>
  <si>
    <t>3.LF</t>
  </si>
  <si>
    <t>LFP</t>
  </si>
  <si>
    <t>LFHK</t>
  </si>
  <si>
    <t>FaF</t>
  </si>
  <si>
    <t>FF</t>
  </si>
  <si>
    <t>PřF</t>
  </si>
  <si>
    <t>MFF</t>
  </si>
  <si>
    <t>PedF</t>
  </si>
  <si>
    <t>FSV</t>
  </si>
  <si>
    <t>FTVS</t>
  </si>
  <si>
    <t>FHS</t>
  </si>
  <si>
    <t>CERGE</t>
  </si>
  <si>
    <t xml:space="preserve">Pozn. </t>
  </si>
  <si>
    <t>PZ - uchazeči přijatí ke studiu na základě přijímací zkoušky</t>
  </si>
  <si>
    <t>BPZ - uchazeči přijatí ke studiu bez vykonání přijímací zkoušky</t>
  </si>
  <si>
    <t>Bc.</t>
  </si>
  <si>
    <t>n. Mgr.</t>
  </si>
  <si>
    <t>Mgr.</t>
  </si>
  <si>
    <t>Ph.D.</t>
  </si>
  <si>
    <t>Poznámky:</t>
  </si>
  <si>
    <t>1 uchazeč = 1 přihláška ke studiu, tj. každý uchazeč se ve statistice objeví tolikrát, kolikrát se dostavil k přijímacímu řízení</t>
  </si>
  <si>
    <t>1 uchazeč = 1 přihláška ke studiu, tj. každý uchazeč se ve statistice objeví tolikrát, kolikrát si podal přihlášku ke studiu</t>
  </si>
  <si>
    <t>a nedostavil se k přijímací zkoušce</t>
  </si>
  <si>
    <t>Počet přihlášek</t>
  </si>
  <si>
    <t>Počet osob</t>
  </si>
  <si>
    <t>%</t>
  </si>
  <si>
    <t>Počty přijatých uchazečů</t>
  </si>
  <si>
    <t>Z toho rektor</t>
  </si>
  <si>
    <t>prez.</t>
  </si>
  <si>
    <t>komb.</t>
  </si>
  <si>
    <t>Přijatí uchazeči (fyzické osoby)</t>
  </si>
  <si>
    <t>Přijatí uchazeči (přihlášky)</t>
  </si>
  <si>
    <t>Fakulty</t>
  </si>
  <si>
    <t>UK</t>
  </si>
  <si>
    <t>Tab. VIa - Přehled počtu přihlášených uchazečů o studium za poslední roky</t>
  </si>
  <si>
    <t>přihlášení celkem</t>
  </si>
  <si>
    <t>z toho</t>
  </si>
  <si>
    <t>KF</t>
  </si>
  <si>
    <t xml:space="preserve">Mgr. </t>
  </si>
  <si>
    <t>ženy</t>
  </si>
  <si>
    <t>cizinci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</si>
  <si>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</si>
  <si>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</si>
  <si>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</si>
  <si>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</si>
  <si>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</si>
  <si>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</si>
  <si>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</si>
  <si>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</si>
  <si>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2018/2019</t>
  </si>
  <si>
    <t>Tab. VIb - Přehled počtu přijatých uchazečů o studium za poslední roky</t>
  </si>
  <si>
    <t>přijatí celkem</t>
  </si>
  <si>
    <t>děkan</t>
  </si>
  <si>
    <t>rektor</t>
  </si>
  <si>
    <t>Tab. VIc - Přehled počtu podaných odvolání a přijetí ke studiu rektorem za poslední roky</t>
  </si>
  <si>
    <t>počet žádostí     o přezkum</t>
  </si>
  <si>
    <t>přijato rektorem</t>
  </si>
  <si>
    <t>2013/2015</t>
  </si>
  <si>
    <t>Zdrojová data:</t>
  </si>
  <si>
    <t>Ve sloupcích přihlášek, dostavilo se a přijato jsou započítány všechny různé přihlášky splňující daná kriteria.</t>
  </si>
  <si>
    <t>Započítany jsou pouze přihlášky resp. studia v prezenční či kombinované formě.</t>
  </si>
  <si>
    <t>Ve sloupci dostavilo se jsou zahrnuty i přihlášky uchazečů přijatých bez přijímacích zkoušek.</t>
  </si>
  <si>
    <t>Počty</t>
  </si>
  <si>
    <t>Navazující mgr.</t>
  </si>
  <si>
    <t>PhD.</t>
  </si>
  <si>
    <t>přihlášek</t>
  </si>
  <si>
    <t>dostavilo se</t>
  </si>
  <si>
    <t>přijato</t>
  </si>
  <si>
    <t>zapsáno</t>
  </si>
  <si>
    <t>LF Plzeň</t>
  </si>
  <si>
    <t>LF HK</t>
  </si>
  <si>
    <t>PřírF</t>
  </si>
  <si>
    <t>Procenta</t>
  </si>
  <si>
    <t>přihlášek %</t>
  </si>
  <si>
    <t>z přihlášek dostavilo se  %</t>
  </si>
  <si>
    <t>z přihlášek přijato %</t>
  </si>
  <si>
    <t>z přihlášek zapsáno %</t>
  </si>
  <si>
    <t>Ostatní</t>
  </si>
  <si>
    <t>2019/2020</t>
  </si>
  <si>
    <t>2020/2021</t>
  </si>
  <si>
    <t>Distanční forma</t>
  </si>
  <si>
    <t>dist.</t>
  </si>
  <si>
    <t>DF</t>
  </si>
  <si>
    <t>Pozn. bez CERGE</t>
  </si>
  <si>
    <t>Tab. Ia - Přehled o počtu uchazečů přihlášených a přijatých ke studiu - bakalářské studijní programy - stav k 31.10. 2021</t>
  </si>
  <si>
    <t>Tab. Ib - Přehled o počtu uchazečů přihlášených a přijatých ke studiu - navazující magisterské studijní programy - stav k 31.10. 2021</t>
  </si>
  <si>
    <t>Tab. Ic - Přehled o počtu uchazečů přihlášených a přijatých ke studiu - magisterské studijní programy - stav k 31.10. 2021</t>
  </si>
  <si>
    <t>Tab. Id - Přehled o počtu uchazečů přihlášených a přijatých ke studiu - doktorské studijní programy - stav k 31.10. 2021</t>
  </si>
  <si>
    <t>Tab. Ie - Přehled o počtu uchazečů přihlášených a přijatých ke studiu - sumář studijních programů - stav k 31.10. 2021</t>
  </si>
  <si>
    <t>Tab. IIa - Počet uchazečů o studium, kteří neuspěli v přijímacím řízení - stav k 31.10. 2021</t>
  </si>
  <si>
    <t>Tab. IIb - Počet uchazečů o studium, kteří se nedostavili k přijímací zkoušce - stav k 31.10. 2021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</si>
  <si>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</si>
  <si>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</si>
  <si>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</si>
  <si>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</si>
  <si>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</si>
  <si>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</si>
  <si>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</si>
  <si>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</si>
  <si>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</si>
  <si>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</si>
  <si>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</si>
  <si>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</si>
  <si>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</si>
  <si>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22</t>
  </si>
  <si>
    <t>Tab. III - Počet podaných přihlášek v poměru k počtu uchazečů - stav k 31.10. 2021</t>
  </si>
  <si>
    <t>Tab. IV - Počet uchazečů přijatých ke studiu děkanem a rektorem - stav k 31.10. 2021</t>
  </si>
  <si>
    <t>Tab. V - Počet přijatých uchazečů (rozdíl mezi fyzickými osobami a přihláškami) - stav k 31.10. 2021</t>
  </si>
  <si>
    <t>2021/2022</t>
  </si>
  <si>
    <t>Tab. VII - Přehled počtu přihlášek, uchazečů, kteří se dostavili k přijímací zkoušce, přijatých a zapsaných uchazečů - stav ke 31. 10. 2021</t>
  </si>
  <si>
    <r>
      <t xml:space="preserve">Jako zdrojová byla použita  </t>
    </r>
    <r>
      <rPr>
        <b/>
        <sz val="10"/>
        <color indexed="14"/>
        <rFont val="Arial CE"/>
        <charset val="238"/>
      </rPr>
      <t>data ze SIMS k 31.10.2021</t>
    </r>
    <r>
      <rPr>
        <sz val="11"/>
        <color theme="1"/>
        <rFont val="Calibri"/>
        <family val="2"/>
        <charset val="238"/>
        <scheme val="minor"/>
      </rPr>
      <t xml:space="preserve">. V údajích o zapsaných studentech jsou zahrnuti i ti, kteří mají pouze Nový studijní stav a z tohoto důvodu  může počet zapsaných ještě klesnout. </t>
    </r>
  </si>
  <si>
    <t>Ve sloupci zapsáno jsou započítána různá studia zapsaná mezi 1.6.2021 a 31.10.2021 (přestupy nejsou zahrnuty) a splňující daná kriteria.</t>
  </si>
  <si>
    <t>Dat. vyhotovení: 29.11.2021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</si>
</sst>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dd/mm/yy\ hh:mm"/>
    <numFmt numFmtId="166" formatCode="0.0"/>
  </numFmts>
  <fonts count="29">
    <font>
      <sz val="11"/>
      <color theme="1"/>
      <name val="Calibri"/>
      <family val="2"/>
      <charset val="238"/>
      <scheme val="minor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b/>
      <i/>
      <sz val="10"/>
      <name val="Arial CE"/>
      <charset val="238"/>
    </font>
    <font>
      <sz val="10"/>
      <color indexed="8"/>
      <name val="Arial"/>
      <family val="2"/>
      <charset val="238"/>
    </font>
    <font>
      <b/>
      <i/>
      <sz val="12"/>
      <color indexed="8"/>
      <name val="Times New Roman CE"/>
      <family val="1"/>
      <charset val="238"/>
    </font>
    <font>
      <sz val="12"/>
      <color indexed="8"/>
      <name val="Times New Roman CE"/>
      <family val="1"/>
      <charset val="238"/>
    </font>
    <font>
      <sz val="12"/>
      <color theme="1"/>
      <name val="Times New Roman CE"/>
      <charset val="238"/>
    </font>
    <font>
      <b/>
      <i/>
      <sz val="12"/>
      <color indexed="8"/>
      <name val="Times New Roman CE"/>
      <charset val="238"/>
    </font>
    <font>
      <b/>
      <sz val="12"/>
      <color indexed="8"/>
      <name val="Times New Roman CE"/>
      <family val="1"/>
      <charset val="238"/>
    </font>
    <font>
      <sz val="12"/>
      <name val="Times New Roman CE"/>
      <charset val="238"/>
    </font>
    <font>
      <sz val="12"/>
      <color indexed="8"/>
      <name val="Times New Roman CE"/>
      <charset val="238"/>
    </font>
    <font>
      <b/>
      <sz val="12"/>
      <name val="Times New Roman CE"/>
      <charset val="238"/>
    </font>
    <font>
      <b/>
      <i/>
      <sz val="12"/>
      <name val="Times New Roman CE"/>
      <charset val="238"/>
    </font>
    <font>
      <b/>
      <i/>
      <sz val="11"/>
      <name val="Times New Roman CE"/>
      <family val="1"/>
      <charset val="238"/>
    </font>
    <font>
      <sz val="10"/>
      <name val="Calibri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4"/>
      <name val="Arial CE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name val="Dialog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hair">
        <color indexed="8"/>
      </bottom>
      <diagonal/>
    </border>
    <border>
      <left/>
      <right style="medium">
        <color indexed="63"/>
      </right>
      <top style="medium">
        <color indexed="63"/>
      </top>
      <bottom style="hair">
        <color indexed="8"/>
      </bottom>
      <diagonal/>
    </border>
    <border>
      <left style="medium">
        <color indexed="63"/>
      </left>
      <right style="medium">
        <color indexed="63"/>
      </right>
      <top style="hair">
        <color indexed="8"/>
      </top>
      <bottom style="medium">
        <color indexed="63"/>
      </bottom>
      <diagonal/>
    </border>
    <border>
      <left style="medium">
        <color indexed="63"/>
      </left>
      <right style="hair">
        <color indexed="8"/>
      </right>
      <top style="hair">
        <color indexed="8"/>
      </top>
      <bottom style="medium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3"/>
      </bottom>
      <diagonal/>
    </border>
    <border>
      <left style="hair">
        <color indexed="8"/>
      </left>
      <right style="medium">
        <color indexed="63"/>
      </right>
      <top style="hair">
        <color indexed="8"/>
      </top>
      <bottom style="medium">
        <color indexed="63"/>
      </bottom>
      <diagonal/>
    </border>
    <border>
      <left/>
      <right style="hair">
        <color indexed="8"/>
      </right>
      <top style="hair">
        <color indexed="8"/>
      </top>
      <bottom style="medium">
        <color indexed="63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63"/>
      </right>
      <top style="hair">
        <color indexed="8"/>
      </top>
      <bottom/>
      <diagonal/>
    </border>
    <border>
      <left style="medium">
        <color indexed="63"/>
      </left>
      <right style="medium">
        <color indexed="63"/>
      </right>
      <top/>
      <bottom style="hair">
        <color indexed="8"/>
      </bottom>
      <diagonal/>
    </border>
    <border>
      <left style="medium">
        <color indexed="63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3"/>
      </left>
      <right style="medium">
        <color indexed="63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3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63"/>
      </left>
      <right style="medium">
        <color indexed="63"/>
      </right>
      <top style="hair">
        <color indexed="8"/>
      </top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/>
      <right style="hair">
        <color indexed="8"/>
      </right>
      <top style="medium">
        <color indexed="63"/>
      </top>
      <bottom style="medium">
        <color indexed="63"/>
      </bottom>
      <diagonal/>
    </border>
    <border>
      <left style="hair">
        <color indexed="8"/>
      </left>
      <right style="hair">
        <color indexed="8"/>
      </right>
      <top style="medium">
        <color indexed="63"/>
      </top>
      <bottom style="medium">
        <color indexed="63"/>
      </bottom>
      <diagonal/>
    </border>
    <border>
      <left style="hair">
        <color indexed="8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</cellStyleXfs>
  <cellXfs count="369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12" xfId="1" applyFont="1" applyFill="1" applyBorder="1" applyAlignment="1">
      <alignment horizontal="center"/>
    </xf>
    <xf numFmtId="0" fontId="6" fillId="0" borderId="14" xfId="1" applyFont="1" applyFill="1" applyBorder="1" applyAlignment="1">
      <alignment horizontal="center"/>
    </xf>
    <xf numFmtId="0" fontId="6" fillId="0" borderId="15" xfId="1" applyFont="1" applyFill="1" applyBorder="1" applyAlignment="1">
      <alignment horizontal="left" wrapText="1"/>
    </xf>
    <xf numFmtId="1" fontId="7" fillId="0" borderId="16" xfId="2" applyNumberFormat="1" applyFont="1" applyFill="1" applyBorder="1" applyAlignment="1">
      <alignment horizontal="right" wrapText="1"/>
    </xf>
    <xf numFmtId="1" fontId="7" fillId="0" borderId="17" xfId="2" applyNumberFormat="1" applyFont="1" applyFill="1" applyBorder="1" applyAlignment="1">
      <alignment horizontal="right" wrapText="1"/>
    </xf>
    <xf numFmtId="1" fontId="7" fillId="0" borderId="18" xfId="2" applyNumberFormat="1" applyFont="1" applyFill="1" applyBorder="1" applyAlignment="1">
      <alignment horizontal="right" wrapText="1"/>
    </xf>
    <xf numFmtId="1" fontId="7" fillId="0" borderId="19" xfId="2" applyNumberFormat="1" applyFont="1" applyFill="1" applyBorder="1" applyAlignment="1">
      <alignment horizontal="right" wrapText="1"/>
    </xf>
    <xf numFmtId="0" fontId="6" fillId="0" borderId="7" xfId="1" applyFont="1" applyFill="1" applyBorder="1" applyAlignment="1">
      <alignment horizontal="left" wrapText="1"/>
    </xf>
    <xf numFmtId="1" fontId="7" fillId="0" borderId="20" xfId="2" applyNumberFormat="1" applyFont="1" applyFill="1" applyBorder="1" applyAlignment="1">
      <alignment horizontal="right" wrapText="1"/>
    </xf>
    <xf numFmtId="1" fontId="7" fillId="0" borderId="21" xfId="2" applyNumberFormat="1" applyFont="1" applyFill="1" applyBorder="1" applyAlignment="1">
      <alignment horizontal="right" wrapText="1"/>
    </xf>
    <xf numFmtId="1" fontId="7" fillId="0" borderId="22" xfId="2" applyNumberFormat="1" applyFont="1" applyFill="1" applyBorder="1" applyAlignment="1">
      <alignment horizontal="right" wrapText="1"/>
    </xf>
    <xf numFmtId="1" fontId="7" fillId="0" borderId="5" xfId="2" applyNumberFormat="1" applyFont="1" applyFill="1" applyBorder="1" applyAlignment="1">
      <alignment horizontal="right" wrapText="1"/>
    </xf>
    <xf numFmtId="0" fontId="6" fillId="0" borderId="23" xfId="1" applyFont="1" applyFill="1" applyBorder="1" applyAlignment="1">
      <alignment horizontal="left" vertical="top" wrapText="1"/>
    </xf>
    <xf numFmtId="1" fontId="8" fillId="0" borderId="24" xfId="2" applyNumberFormat="1" applyFont="1" applyFill="1" applyBorder="1" applyAlignment="1">
      <alignment horizontal="right" vertical="top" wrapText="1"/>
    </xf>
    <xf numFmtId="1" fontId="8" fillId="0" borderId="12" xfId="2" applyNumberFormat="1" applyFont="1" applyFill="1" applyBorder="1" applyAlignment="1">
      <alignment horizontal="right" vertical="top" wrapText="1"/>
    </xf>
    <xf numFmtId="1" fontId="8" fillId="0" borderId="14" xfId="2" applyNumberFormat="1" applyFont="1" applyFill="1" applyBorder="1" applyAlignment="1">
      <alignment horizontal="right" vertical="top" wrapText="1"/>
    </xf>
    <xf numFmtId="1" fontId="8" fillId="0" borderId="25" xfId="2" applyNumberFormat="1" applyFont="1" applyFill="1" applyBorder="1" applyAlignment="1">
      <alignment horizontal="right" vertical="top" wrapText="1"/>
    </xf>
    <xf numFmtId="1" fontId="1" fillId="0" borderId="16" xfId="0" applyNumberFormat="1" applyFont="1" applyFill="1" applyBorder="1"/>
    <xf numFmtId="0" fontId="2" fillId="0" borderId="0" xfId="0" applyFont="1" applyFill="1"/>
    <xf numFmtId="1" fontId="7" fillId="0" borderId="26" xfId="2" applyNumberFormat="1" applyFont="1" applyFill="1" applyBorder="1" applyAlignment="1">
      <alignment horizontal="right" wrapText="1"/>
    </xf>
    <xf numFmtId="1" fontId="7" fillId="0" borderId="27" xfId="2" applyNumberFormat="1" applyFont="1" applyFill="1" applyBorder="1" applyAlignment="1">
      <alignment horizontal="right" wrapText="1"/>
    </xf>
    <xf numFmtId="0" fontId="9" fillId="0" borderId="7" xfId="1" applyFont="1" applyFill="1" applyBorder="1" applyAlignment="1">
      <alignment horizontal="left" wrapText="1"/>
    </xf>
    <xf numFmtId="1" fontId="7" fillId="0" borderId="24" xfId="2" applyNumberFormat="1" applyFont="1" applyFill="1" applyBorder="1" applyAlignment="1">
      <alignment horizontal="right" vertical="center" wrapText="1"/>
    </xf>
    <xf numFmtId="1" fontId="7" fillId="0" borderId="12" xfId="2" applyNumberFormat="1" applyFont="1" applyFill="1" applyBorder="1" applyAlignment="1">
      <alignment horizontal="right" vertical="center" wrapText="1"/>
    </xf>
    <xf numFmtId="1" fontId="7" fillId="0" borderId="28" xfId="2" applyNumberFormat="1" applyFont="1" applyFill="1" applyBorder="1" applyAlignment="1">
      <alignment horizontal="right" vertical="center" wrapText="1"/>
    </xf>
    <xf numFmtId="1" fontId="7" fillId="0" borderId="14" xfId="2" applyNumberFormat="1" applyFont="1" applyFill="1" applyBorder="1" applyAlignment="1">
      <alignment horizontal="right" vertical="center" wrapText="1"/>
    </xf>
    <xf numFmtId="1" fontId="7" fillId="0" borderId="25" xfId="2" applyNumberFormat="1" applyFont="1" applyFill="1" applyBorder="1" applyAlignment="1">
      <alignment horizontal="right" vertical="center" wrapText="1"/>
    </xf>
    <xf numFmtId="1" fontId="1" fillId="0" borderId="17" xfId="0" applyNumberFormat="1" applyFont="1" applyFill="1" applyBorder="1"/>
    <xf numFmtId="1" fontId="1" fillId="0" borderId="18" xfId="0" applyNumberFormat="1" applyFont="1" applyFill="1" applyBorder="1"/>
    <xf numFmtId="1" fontId="1" fillId="0" borderId="19" xfId="0" applyNumberFormat="1" applyFont="1" applyFill="1" applyBorder="1"/>
    <xf numFmtId="0" fontId="2" fillId="0" borderId="20" xfId="0" applyFont="1" applyFill="1" applyBorder="1"/>
    <xf numFmtId="0" fontId="2" fillId="0" borderId="21" xfId="0" applyFont="1" applyFill="1" applyBorder="1"/>
    <xf numFmtId="0" fontId="2" fillId="0" borderId="27" xfId="0" applyFont="1" applyFill="1" applyBorder="1"/>
    <xf numFmtId="0" fontId="2" fillId="0" borderId="22" xfId="0" applyFont="1" applyFill="1" applyBorder="1"/>
    <xf numFmtId="0" fontId="2" fillId="0" borderId="5" xfId="0" applyFont="1" applyFill="1" applyBorder="1"/>
    <xf numFmtId="0" fontId="2" fillId="0" borderId="31" xfId="0" applyFont="1" applyFill="1" applyBorder="1"/>
    <xf numFmtId="0" fontId="2" fillId="0" borderId="32" xfId="0" applyFont="1" applyFill="1" applyBorder="1"/>
    <xf numFmtId="0" fontId="2" fillId="0" borderId="33" xfId="0" applyFont="1" applyFill="1" applyBorder="1"/>
    <xf numFmtId="0" fontId="2" fillId="0" borderId="34" xfId="0" applyFont="1" applyFill="1" applyBorder="1"/>
    <xf numFmtId="0" fontId="2" fillId="0" borderId="7" xfId="0" applyFont="1" applyFill="1" applyBorder="1"/>
    <xf numFmtId="1" fontId="2" fillId="0" borderId="0" xfId="0" applyNumberFormat="1" applyFont="1"/>
    <xf numFmtId="0" fontId="6" fillId="0" borderId="24" xfId="4" applyFont="1" applyFill="1" applyBorder="1" applyAlignment="1">
      <alignment horizontal="center"/>
    </xf>
    <xf numFmtId="0" fontId="6" fillId="0" borderId="25" xfId="4" applyFont="1" applyFill="1" applyBorder="1" applyAlignment="1">
      <alignment horizontal="center"/>
    </xf>
    <xf numFmtId="0" fontId="6" fillId="0" borderId="12" xfId="4" applyFont="1" applyFill="1" applyBorder="1" applyAlignment="1">
      <alignment horizontal="center"/>
    </xf>
    <xf numFmtId="0" fontId="6" fillId="0" borderId="14" xfId="4" applyFont="1" applyFill="1" applyBorder="1" applyAlignment="1">
      <alignment horizontal="center"/>
    </xf>
    <xf numFmtId="0" fontId="6" fillId="0" borderId="23" xfId="4" applyFont="1" applyFill="1" applyBorder="1" applyAlignment="1">
      <alignment horizontal="center"/>
    </xf>
    <xf numFmtId="1" fontId="7" fillId="0" borderId="36" xfId="2" applyNumberFormat="1" applyFont="1" applyFill="1" applyBorder="1" applyAlignment="1">
      <alignment horizontal="right" wrapText="1"/>
    </xf>
    <xf numFmtId="1" fontId="7" fillId="0" borderId="37" xfId="2" applyNumberFormat="1" applyFont="1" applyFill="1" applyBorder="1" applyAlignment="1">
      <alignment horizontal="right" wrapText="1"/>
    </xf>
    <xf numFmtId="1" fontId="7" fillId="0" borderId="38" xfId="2" applyNumberFormat="1" applyFont="1" applyFill="1" applyBorder="1" applyAlignment="1">
      <alignment horizontal="right" wrapText="1"/>
    </xf>
    <xf numFmtId="1" fontId="7" fillId="0" borderId="39" xfId="2" applyNumberFormat="1" applyFont="1" applyFill="1" applyBorder="1" applyAlignment="1">
      <alignment horizontal="right" wrapText="1"/>
    </xf>
    <xf numFmtId="1" fontId="7" fillId="0" borderId="40" xfId="2" applyNumberFormat="1" applyFont="1" applyFill="1" applyBorder="1" applyAlignment="1">
      <alignment horizontal="right" wrapText="1"/>
    </xf>
    <xf numFmtId="1" fontId="7" fillId="0" borderId="41" xfId="2" applyNumberFormat="1" applyFont="1" applyFill="1" applyBorder="1" applyAlignment="1">
      <alignment horizontal="right" wrapText="1"/>
    </xf>
    <xf numFmtId="1" fontId="7" fillId="0" borderId="42" xfId="2" applyNumberFormat="1" applyFont="1" applyFill="1" applyBorder="1" applyAlignment="1">
      <alignment horizontal="right" wrapText="1"/>
    </xf>
    <xf numFmtId="1" fontId="7" fillId="0" borderId="43" xfId="2" applyNumberFormat="1" applyFont="1" applyFill="1" applyBorder="1" applyAlignment="1">
      <alignment horizontal="right" wrapText="1"/>
    </xf>
    <xf numFmtId="1" fontId="7" fillId="0" borderId="15" xfId="2" applyNumberFormat="1" applyFont="1" applyFill="1" applyBorder="1" applyAlignment="1">
      <alignment horizontal="right" wrapText="1"/>
    </xf>
    <xf numFmtId="1" fontId="7" fillId="0" borderId="7" xfId="2" applyNumberFormat="1" applyFont="1" applyFill="1" applyBorder="1" applyAlignment="1">
      <alignment horizontal="right" wrapText="1"/>
    </xf>
    <xf numFmtId="0" fontId="2" fillId="0" borderId="0" xfId="0" quotePrefix="1" applyNumberFormat="1" applyFont="1"/>
    <xf numFmtId="164" fontId="2" fillId="0" borderId="0" xfId="0" applyNumberFormat="1" applyFont="1"/>
    <xf numFmtId="0" fontId="9" fillId="0" borderId="21" xfId="6" applyFont="1" applyFill="1" applyBorder="1" applyAlignment="1">
      <alignment horizontal="center"/>
    </xf>
    <xf numFmtId="164" fontId="9" fillId="0" borderId="21" xfId="6" applyNumberFormat="1" applyFont="1" applyFill="1" applyBorder="1" applyAlignment="1">
      <alignment horizontal="center"/>
    </xf>
    <xf numFmtId="0" fontId="6" fillId="0" borderId="25" xfId="7" applyFont="1" applyFill="1" applyBorder="1" applyAlignment="1">
      <alignment horizontal="center"/>
    </xf>
    <xf numFmtId="0" fontId="6" fillId="0" borderId="14" xfId="7" applyFont="1" applyFill="1" applyBorder="1" applyAlignment="1">
      <alignment horizontal="center"/>
    </xf>
    <xf numFmtId="0" fontId="6" fillId="0" borderId="24" xfId="7" applyFont="1" applyFill="1" applyBorder="1" applyAlignment="1">
      <alignment horizontal="center"/>
    </xf>
    <xf numFmtId="0" fontId="6" fillId="0" borderId="23" xfId="7" applyFont="1" applyFill="1" applyBorder="1" applyAlignment="1">
      <alignment horizontal="center"/>
    </xf>
    <xf numFmtId="1" fontId="7" fillId="0" borderId="16" xfId="7" applyNumberFormat="1" applyFont="1" applyFill="1" applyBorder="1" applyAlignment="1">
      <alignment horizontal="right" wrapText="1"/>
    </xf>
    <xf numFmtId="1" fontId="7" fillId="0" borderId="18" xfId="7" applyNumberFormat="1" applyFont="1" applyFill="1" applyBorder="1" applyAlignment="1">
      <alignment horizontal="right" wrapText="1"/>
    </xf>
    <xf numFmtId="1" fontId="7" fillId="0" borderId="15" xfId="7" applyNumberFormat="1" applyFont="1" applyFill="1" applyBorder="1" applyAlignment="1">
      <alignment horizontal="right" wrapText="1"/>
    </xf>
    <xf numFmtId="1" fontId="7" fillId="0" borderId="20" xfId="7" applyNumberFormat="1" applyFont="1" applyFill="1" applyBorder="1" applyAlignment="1">
      <alignment horizontal="right" wrapText="1"/>
    </xf>
    <xf numFmtId="1" fontId="7" fillId="0" borderId="22" xfId="7" applyNumberFormat="1" applyFont="1" applyFill="1" applyBorder="1" applyAlignment="1">
      <alignment horizontal="right" wrapText="1"/>
    </xf>
    <xf numFmtId="1" fontId="7" fillId="0" borderId="7" xfId="7" applyNumberFormat="1" applyFont="1" applyFill="1" applyBorder="1" applyAlignment="1">
      <alignment horizontal="right" wrapText="1"/>
    </xf>
    <xf numFmtId="1" fontId="7" fillId="0" borderId="24" xfId="7" applyNumberFormat="1" applyFont="1" applyFill="1" applyBorder="1" applyAlignment="1">
      <alignment horizontal="right" wrapText="1"/>
    </xf>
    <xf numFmtId="1" fontId="7" fillId="0" borderId="14" xfId="7" applyNumberFormat="1" applyFont="1" applyFill="1" applyBorder="1" applyAlignment="1">
      <alignment horizontal="right" wrapText="1"/>
    </xf>
    <xf numFmtId="1" fontId="7" fillId="0" borderId="23" xfId="7" applyNumberFormat="1" applyFont="1" applyFill="1" applyBorder="1" applyAlignment="1">
      <alignment horizontal="right" wrapText="1"/>
    </xf>
    <xf numFmtId="0" fontId="1" fillId="0" borderId="0" xfId="0" applyFont="1" applyAlignment="1">
      <alignment horizontal="left"/>
    </xf>
    <xf numFmtId="0" fontId="1" fillId="0" borderId="49" xfId="0" applyFont="1" applyBorder="1"/>
    <xf numFmtId="0" fontId="2" fillId="0" borderId="49" xfId="0" applyFont="1" applyBorder="1"/>
    <xf numFmtId="0" fontId="6" fillId="0" borderId="47" xfId="8" applyFont="1" applyFill="1" applyBorder="1" applyAlignment="1">
      <alignment horizontal="center"/>
    </xf>
    <xf numFmtId="0" fontId="6" fillId="0" borderId="18" xfId="8" applyFont="1" applyFill="1" applyBorder="1" applyAlignment="1">
      <alignment horizontal="left" wrapText="1"/>
    </xf>
    <xf numFmtId="0" fontId="6" fillId="0" borderId="22" xfId="8" applyFont="1" applyFill="1" applyBorder="1" applyAlignment="1">
      <alignment horizontal="left" wrapText="1"/>
    </xf>
    <xf numFmtId="0" fontId="9" fillId="0" borderId="22" xfId="8" applyFont="1" applyFill="1" applyBorder="1" applyAlignment="1">
      <alignment horizontal="left" wrapText="1"/>
    </xf>
    <xf numFmtId="0" fontId="6" fillId="0" borderId="30" xfId="8" applyFont="1" applyFill="1" applyBorder="1" applyAlignment="1">
      <alignment horizontal="left" wrapText="1"/>
    </xf>
    <xf numFmtId="0" fontId="12" fillId="0" borderId="30" xfId="8" applyFont="1" applyFill="1" applyBorder="1" applyAlignment="1">
      <alignment horizontal="right" wrapText="1"/>
    </xf>
    <xf numFmtId="0" fontId="14" fillId="0" borderId="20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3" fillId="2" borderId="55" xfId="0" applyFont="1" applyFill="1" applyBorder="1"/>
    <xf numFmtId="0" fontId="2" fillId="2" borderId="20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4" fillId="2" borderId="55" xfId="0" applyFont="1" applyFill="1" applyBorder="1"/>
    <xf numFmtId="0" fontId="14" fillId="0" borderId="24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61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4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4" fillId="2" borderId="55" xfId="0" applyFont="1" applyFill="1" applyBorder="1" applyAlignment="1">
      <alignment horizontal="left"/>
    </xf>
    <xf numFmtId="0" fontId="1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3" fillId="2" borderId="64" xfId="0" applyFont="1" applyFill="1" applyBorder="1" applyAlignment="1">
      <alignment vertical="center"/>
    </xf>
    <xf numFmtId="0" fontId="17" fillId="0" borderId="0" xfId="9" applyFont="1" applyBorder="1" applyProtection="1">
      <protection locked="0"/>
    </xf>
    <xf numFmtId="0" fontId="18" fillId="0" borderId="0" xfId="9" applyFont="1" applyBorder="1" applyProtection="1">
      <protection locked="0"/>
    </xf>
    <xf numFmtId="0" fontId="19" fillId="0" borderId="0" xfId="9" applyFont="1" applyBorder="1" applyProtection="1">
      <protection locked="0"/>
    </xf>
    <xf numFmtId="0" fontId="20" fillId="0" borderId="0" xfId="9" applyFont="1"/>
    <xf numFmtId="0" fontId="0" fillId="0" borderId="0" xfId="0" applyFont="1"/>
    <xf numFmtId="0" fontId="19" fillId="0" borderId="0" xfId="9" applyFont="1"/>
    <xf numFmtId="0" fontId="16" fillId="0" borderId="0" xfId="9"/>
    <xf numFmtId="0" fontId="22" fillId="0" borderId="65" xfId="9" applyFont="1" applyBorder="1"/>
    <xf numFmtId="0" fontId="24" fillId="0" borderId="75" xfId="9" applyFont="1" applyFill="1" applyBorder="1"/>
    <xf numFmtId="1" fontId="19" fillId="0" borderId="76" xfId="9" applyNumberFormat="1" applyFont="1" applyFill="1" applyBorder="1" applyAlignment="1">
      <alignment horizontal="center"/>
    </xf>
    <xf numFmtId="0" fontId="19" fillId="0" borderId="77" xfId="9" applyFont="1" applyFill="1" applyBorder="1" applyAlignment="1">
      <alignment horizontal="center"/>
    </xf>
    <xf numFmtId="0" fontId="19" fillId="0" borderId="78" xfId="9" applyFont="1" applyFill="1" applyBorder="1" applyAlignment="1">
      <alignment horizontal="center"/>
    </xf>
    <xf numFmtId="1" fontId="19" fillId="0" borderId="79" xfId="9" applyNumberFormat="1" applyFont="1" applyFill="1" applyBorder="1" applyAlignment="1">
      <alignment horizontal="center"/>
    </xf>
    <xf numFmtId="0" fontId="19" fillId="0" borderId="81" xfId="9" applyFont="1" applyFill="1" applyBorder="1" applyAlignment="1">
      <alignment horizontal="center"/>
    </xf>
    <xf numFmtId="0" fontId="0" fillId="0" borderId="0" xfId="0" applyFill="1"/>
    <xf numFmtId="0" fontId="24" fillId="0" borderId="82" xfId="9" applyFont="1" applyFill="1" applyBorder="1"/>
    <xf numFmtId="0" fontId="19" fillId="0" borderId="76" xfId="9" applyFont="1" applyFill="1" applyBorder="1" applyAlignment="1">
      <alignment horizontal="center"/>
    </xf>
    <xf numFmtId="0" fontId="19" fillId="0" borderId="83" xfId="9" applyFont="1" applyFill="1" applyBorder="1" applyAlignment="1">
      <alignment horizontal="center"/>
    </xf>
    <xf numFmtId="0" fontId="19" fillId="0" borderId="84" xfId="9" applyFont="1" applyFill="1" applyBorder="1" applyAlignment="1">
      <alignment horizontal="center"/>
    </xf>
    <xf numFmtId="0" fontId="19" fillId="0" borderId="85" xfId="9" applyFont="1" applyFill="1" applyBorder="1" applyAlignment="1">
      <alignment horizontal="center"/>
    </xf>
    <xf numFmtId="0" fontId="19" fillId="0" borderId="73" xfId="9" applyFont="1" applyFill="1" applyBorder="1" applyAlignment="1">
      <alignment horizontal="center"/>
    </xf>
    <xf numFmtId="0" fontId="19" fillId="0" borderId="86" xfId="9" applyFont="1" applyFill="1" applyBorder="1" applyAlignment="1">
      <alignment horizontal="center"/>
    </xf>
    <xf numFmtId="0" fontId="19" fillId="0" borderId="87" xfId="9" applyFont="1" applyFill="1" applyBorder="1" applyAlignment="1">
      <alignment horizontal="center"/>
    </xf>
    <xf numFmtId="0" fontId="19" fillId="0" borderId="88" xfId="9" applyFont="1" applyFill="1" applyBorder="1" applyAlignment="1">
      <alignment horizontal="center"/>
    </xf>
    <xf numFmtId="0" fontId="24" fillId="0" borderId="89" xfId="9" applyFont="1" applyFill="1" applyBorder="1"/>
    <xf numFmtId="1" fontId="24" fillId="0" borderId="91" xfId="9" applyNumberFormat="1" applyFont="1" applyFill="1" applyBorder="1" applyAlignment="1">
      <alignment horizontal="center"/>
    </xf>
    <xf numFmtId="1" fontId="24" fillId="0" borderId="92" xfId="9" applyNumberFormat="1" applyFont="1" applyFill="1" applyBorder="1" applyAlignment="1">
      <alignment horizontal="center"/>
    </xf>
    <xf numFmtId="1" fontId="24" fillId="0" borderId="93" xfId="9" applyNumberFormat="1" applyFont="1" applyFill="1" applyBorder="1" applyAlignment="1">
      <alignment horizontal="center"/>
    </xf>
    <xf numFmtId="1" fontId="25" fillId="0" borderId="0" xfId="9" applyNumberFormat="1" applyFont="1" applyFill="1" applyBorder="1" applyAlignment="1">
      <alignment horizontal="center"/>
    </xf>
    <xf numFmtId="0" fontId="25" fillId="0" borderId="0" xfId="9" applyFont="1" applyBorder="1"/>
    <xf numFmtId="0" fontId="19" fillId="0" borderId="0" xfId="0" applyFont="1"/>
    <xf numFmtId="1" fontId="19" fillId="0" borderId="0" xfId="0" applyNumberFormat="1" applyFont="1" applyAlignment="1">
      <alignment horizontal="center"/>
    </xf>
    <xf numFmtId="0" fontId="23" fillId="0" borderId="89" xfId="9" applyFont="1" applyBorder="1" applyAlignment="1">
      <alignment wrapText="1"/>
    </xf>
    <xf numFmtId="0" fontId="23" fillId="0" borderId="85" xfId="9" applyFont="1" applyBorder="1" applyAlignment="1">
      <alignment horizontal="center" vertical="top" wrapText="1"/>
    </xf>
    <xf numFmtId="0" fontId="23" fillId="0" borderId="73" xfId="9" applyFont="1" applyBorder="1" applyAlignment="1">
      <alignment horizontal="center" vertical="top" wrapText="1"/>
    </xf>
    <xf numFmtId="0" fontId="23" fillId="0" borderId="74" xfId="9" applyFont="1" applyBorder="1" applyAlignment="1">
      <alignment horizontal="center" vertical="top" wrapText="1"/>
    </xf>
    <xf numFmtId="0" fontId="23" fillId="0" borderId="72" xfId="9" applyFont="1" applyBorder="1" applyAlignment="1">
      <alignment horizontal="center" vertical="top" wrapText="1"/>
    </xf>
    <xf numFmtId="0" fontId="24" fillId="0" borderId="31" xfId="9" applyFont="1" applyFill="1" applyBorder="1"/>
    <xf numFmtId="1" fontId="19" fillId="0" borderId="32" xfId="9" applyNumberFormat="1" applyFont="1" applyFill="1" applyBorder="1" applyAlignment="1">
      <alignment horizontal="center"/>
    </xf>
    <xf numFmtId="2" fontId="19" fillId="0" borderId="32" xfId="9" applyNumberFormat="1" applyFont="1" applyFill="1" applyBorder="1" applyAlignment="1">
      <alignment horizontal="center"/>
    </xf>
    <xf numFmtId="2" fontId="19" fillId="0" borderId="34" xfId="9" applyNumberFormat="1" applyFont="1" applyFill="1" applyBorder="1" applyAlignment="1">
      <alignment horizontal="center"/>
    </xf>
    <xf numFmtId="0" fontId="24" fillId="0" borderId="20" xfId="9" applyFont="1" applyFill="1" applyBorder="1"/>
    <xf numFmtId="1" fontId="19" fillId="0" borderId="21" xfId="9" applyNumberFormat="1" applyFont="1" applyFill="1" applyBorder="1" applyAlignment="1">
      <alignment horizontal="center"/>
    </xf>
    <xf numFmtId="2" fontId="19" fillId="0" borderId="21" xfId="9" applyNumberFormat="1" applyFont="1" applyFill="1" applyBorder="1" applyAlignment="1">
      <alignment horizontal="center"/>
    </xf>
    <xf numFmtId="2" fontId="19" fillId="0" borderId="22" xfId="9" applyNumberFormat="1" applyFont="1" applyFill="1" applyBorder="1" applyAlignment="1">
      <alignment horizontal="center"/>
    </xf>
    <xf numFmtId="0" fontId="22" fillId="0" borderId="65" xfId="9" applyFont="1" applyFill="1" applyBorder="1"/>
    <xf numFmtId="0" fontId="23" fillId="0" borderId="67" xfId="9" applyFont="1" applyFill="1" applyBorder="1"/>
    <xf numFmtId="0" fontId="23" fillId="0" borderId="68" xfId="9" applyFont="1" applyFill="1" applyBorder="1" applyAlignment="1">
      <alignment horizontal="center"/>
    </xf>
    <xf numFmtId="0" fontId="23" fillId="0" borderId="69" xfId="9" applyFont="1" applyFill="1" applyBorder="1" applyAlignment="1">
      <alignment horizontal="center"/>
    </xf>
    <xf numFmtId="0" fontId="23" fillId="0" borderId="70" xfId="9" applyFont="1" applyFill="1" applyBorder="1" applyAlignment="1">
      <alignment horizontal="center"/>
    </xf>
    <xf numFmtId="0" fontId="23" fillId="0" borderId="71" xfId="9" applyFont="1" applyFill="1" applyBorder="1" applyAlignment="1">
      <alignment horizontal="center"/>
    </xf>
    <xf numFmtId="0" fontId="23" fillId="0" borderId="72" xfId="9" applyFont="1" applyFill="1" applyBorder="1" applyAlignment="1">
      <alignment horizontal="center"/>
    </xf>
    <xf numFmtId="0" fontId="23" fillId="0" borderId="73" xfId="9" applyFont="1" applyFill="1" applyBorder="1" applyAlignment="1">
      <alignment horizontal="center"/>
    </xf>
    <xf numFmtId="0" fontId="23" fillId="0" borderId="74" xfId="9" applyFont="1" applyFill="1" applyBorder="1" applyAlignment="1">
      <alignment horizontal="center"/>
    </xf>
    <xf numFmtId="0" fontId="24" fillId="0" borderId="90" xfId="9" applyFont="1" applyFill="1" applyBorder="1"/>
    <xf numFmtId="1" fontId="0" fillId="0" borderId="0" xfId="0" applyNumberFormat="1"/>
    <xf numFmtId="0" fontId="19" fillId="0" borderId="94" xfId="9" applyFont="1" applyFill="1" applyBorder="1" applyAlignment="1">
      <alignment horizontal="center"/>
    </xf>
    <xf numFmtId="1" fontId="19" fillId="0" borderId="77" xfId="9" applyNumberFormat="1" applyFont="1" applyFill="1" applyBorder="1" applyAlignment="1">
      <alignment horizontal="center"/>
    </xf>
    <xf numFmtId="1" fontId="19" fillId="0" borderId="80" xfId="9" applyNumberFormat="1" applyFont="1" applyFill="1" applyBorder="1" applyAlignment="1">
      <alignment horizontal="center"/>
    </xf>
    <xf numFmtId="0" fontId="0" fillId="0" borderId="0" xfId="0" applyBorder="1"/>
    <xf numFmtId="166" fontId="0" fillId="0" borderId="0" xfId="0" applyNumberFormat="1"/>
    <xf numFmtId="0" fontId="6" fillId="0" borderId="14" xfId="8" applyFont="1" applyFill="1" applyBorder="1" applyAlignment="1">
      <alignment horizontal="left" wrapText="1"/>
    </xf>
    <xf numFmtId="0" fontId="2" fillId="0" borderId="20" xfId="0" quotePrefix="1" applyNumberFormat="1" applyFont="1" applyFill="1" applyBorder="1"/>
    <xf numFmtId="0" fontId="13" fillId="0" borderId="51" xfId="0" applyFont="1" applyFill="1" applyBorder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31" xfId="0" applyNumberFormat="1" applyFont="1" applyFill="1" applyBorder="1"/>
    <xf numFmtId="1" fontId="26" fillId="0" borderId="0" xfId="9" applyNumberFormat="1" applyFont="1" applyFill="1" applyBorder="1" applyAlignment="1">
      <alignment horizontal="center"/>
    </xf>
    <xf numFmtId="1" fontId="0" fillId="0" borderId="0" xfId="0" applyNumberFormat="1" applyFill="1"/>
    <xf numFmtId="0" fontId="2" fillId="0" borderId="31" xfId="0" quotePrefix="1" applyNumberFormat="1" applyFont="1" applyFill="1" applyBorder="1"/>
    <xf numFmtId="0" fontId="11" fillId="0" borderId="8" xfId="0" applyFont="1" applyFill="1" applyBorder="1"/>
    <xf numFmtId="0" fontId="6" fillId="0" borderId="95" xfId="8" applyFont="1" applyFill="1" applyBorder="1" applyAlignment="1">
      <alignment horizontal="center" wrapText="1"/>
    </xf>
    <xf numFmtId="0" fontId="6" fillId="0" borderId="50" xfId="8" applyFont="1" applyFill="1" applyBorder="1" applyAlignment="1">
      <alignment horizontal="center" wrapText="1"/>
    </xf>
    <xf numFmtId="1" fontId="8" fillId="0" borderId="8" xfId="2" applyNumberFormat="1" applyFont="1" applyFill="1" applyBorder="1" applyAlignment="1">
      <alignment horizontal="right" vertical="top" wrapText="1"/>
    </xf>
    <xf numFmtId="1" fontId="8" fillId="0" borderId="9" xfId="2" applyNumberFormat="1" applyFont="1" applyFill="1" applyBorder="1" applyAlignment="1">
      <alignment horizontal="right" vertical="top" wrapText="1"/>
    </xf>
    <xf numFmtId="1" fontId="8" fillId="0" borderId="30" xfId="2" applyNumberFormat="1" applyFont="1" applyFill="1" applyBorder="1" applyAlignment="1">
      <alignment horizontal="right" vertical="top" wrapText="1"/>
    </xf>
    <xf numFmtId="1" fontId="8" fillId="0" borderId="29" xfId="2" applyNumberFormat="1" applyFont="1" applyFill="1" applyBorder="1" applyAlignment="1">
      <alignment horizontal="right" vertical="top" wrapText="1"/>
    </xf>
    <xf numFmtId="0" fontId="6" fillId="0" borderId="51" xfId="1" applyFont="1" applyFill="1" applyBorder="1" applyAlignment="1">
      <alignment horizontal="left" wrapText="1"/>
    </xf>
    <xf numFmtId="1" fontId="1" fillId="0" borderId="95" xfId="0" applyNumberFormat="1" applyFont="1" applyFill="1" applyBorder="1" applyAlignment="1">
      <alignment horizontal="right" vertical="center"/>
    </xf>
    <xf numFmtId="1" fontId="1" fillId="0" borderId="96" xfId="0" applyNumberFormat="1" applyFont="1" applyFill="1" applyBorder="1" applyAlignment="1">
      <alignment horizontal="right" vertical="center"/>
    </xf>
    <xf numFmtId="1" fontId="1" fillId="0" borderId="50" xfId="0" applyNumberFormat="1" applyFont="1" applyFill="1" applyBorder="1" applyAlignment="1">
      <alignment horizontal="right" vertical="center"/>
    </xf>
    <xf numFmtId="0" fontId="6" fillId="0" borderId="46" xfId="1" applyFont="1" applyFill="1" applyBorder="1" applyAlignment="1">
      <alignment horizontal="left" wrapText="1"/>
    </xf>
    <xf numFmtId="0" fontId="6" fillId="0" borderId="2" xfId="1" applyFont="1" applyFill="1" applyBorder="1" applyAlignment="1">
      <alignment horizontal="left" wrapText="1"/>
    </xf>
    <xf numFmtId="0" fontId="6" fillId="0" borderId="100" xfId="1" applyFont="1" applyFill="1" applyBorder="1" applyAlignment="1">
      <alignment horizontal="left" vertical="top" wrapText="1"/>
    </xf>
    <xf numFmtId="1" fontId="7" fillId="0" borderId="8" xfId="2" applyNumberFormat="1" applyFont="1" applyFill="1" applyBorder="1" applyAlignment="1">
      <alignment horizontal="right" vertical="center" wrapText="1"/>
    </xf>
    <xf numFmtId="1" fontId="7" fillId="0" borderId="9" xfId="2" applyNumberFormat="1" applyFont="1" applyFill="1" applyBorder="1" applyAlignment="1">
      <alignment horizontal="right" vertical="center" wrapText="1"/>
    </xf>
    <xf numFmtId="1" fontId="7" fillId="0" borderId="44" xfId="2" applyNumberFormat="1" applyFont="1" applyFill="1" applyBorder="1" applyAlignment="1">
      <alignment horizontal="right" vertical="center" wrapText="1"/>
    </xf>
    <xf numFmtId="1" fontId="7" fillId="0" borderId="30" xfId="2" applyNumberFormat="1" applyFont="1" applyFill="1" applyBorder="1" applyAlignment="1">
      <alignment horizontal="right" vertical="center" wrapText="1"/>
    </xf>
    <xf numFmtId="1" fontId="7" fillId="0" borderId="29" xfId="2" applyNumberFormat="1" applyFont="1" applyFill="1" applyBorder="1" applyAlignment="1">
      <alignment horizontal="right" vertical="center" wrapText="1"/>
    </xf>
    <xf numFmtId="0" fontId="6" fillId="0" borderId="101" xfId="1" applyFont="1" applyFill="1" applyBorder="1" applyAlignment="1">
      <alignment horizontal="left" wrapText="1"/>
    </xf>
    <xf numFmtId="1" fontId="1" fillId="0" borderId="95" xfId="0" applyNumberFormat="1" applyFont="1" applyFill="1" applyBorder="1"/>
    <xf numFmtId="1" fontId="1" fillId="0" borderId="96" xfId="0" applyNumberFormat="1" applyFont="1" applyFill="1" applyBorder="1"/>
    <xf numFmtId="1" fontId="1" fillId="0" borderId="50" xfId="0" applyNumberFormat="1" applyFont="1" applyFill="1" applyBorder="1"/>
    <xf numFmtId="1" fontId="1" fillId="0" borderId="52" xfId="0" applyNumberFormat="1" applyFont="1" applyFill="1" applyBorder="1"/>
    <xf numFmtId="0" fontId="9" fillId="0" borderId="2" xfId="1" applyFont="1" applyFill="1" applyBorder="1" applyAlignment="1">
      <alignment horizontal="left" wrapText="1"/>
    </xf>
    <xf numFmtId="0" fontId="6" fillId="0" borderId="102" xfId="1" applyFont="1" applyFill="1" applyBorder="1" applyAlignment="1">
      <alignment horizontal="left" vertical="top" wrapText="1"/>
    </xf>
    <xf numFmtId="0" fontId="3" fillId="0" borderId="51" xfId="0" applyFont="1" applyFill="1" applyBorder="1"/>
    <xf numFmtId="1" fontId="10" fillId="0" borderId="95" xfId="3" applyNumberFormat="1" applyFont="1" applyFill="1" applyBorder="1" applyAlignment="1">
      <alignment horizontal="right" wrapText="1"/>
    </xf>
    <xf numFmtId="1" fontId="10" fillId="0" borderId="96" xfId="3" applyNumberFormat="1" applyFont="1" applyFill="1" applyBorder="1" applyAlignment="1">
      <alignment horizontal="right" wrapText="1"/>
    </xf>
    <xf numFmtId="1" fontId="10" fillId="0" borderId="50" xfId="3" applyNumberFormat="1" applyFont="1" applyFill="1" applyBorder="1" applyAlignment="1">
      <alignment horizontal="right" wrapText="1"/>
    </xf>
    <xf numFmtId="0" fontId="6" fillId="0" borderId="46" xfId="3" applyFont="1" applyFill="1" applyBorder="1" applyAlignment="1">
      <alignment horizontal="left" wrapText="1"/>
    </xf>
    <xf numFmtId="0" fontId="6" fillId="0" borderId="2" xfId="3" applyFont="1" applyFill="1" applyBorder="1" applyAlignment="1">
      <alignment horizontal="left" wrapText="1"/>
    </xf>
    <xf numFmtId="0" fontId="9" fillId="0" borderId="2" xfId="3" applyFont="1" applyFill="1" applyBorder="1" applyAlignment="1">
      <alignment horizontal="left" wrapText="1"/>
    </xf>
    <xf numFmtId="0" fontId="6" fillId="0" borderId="46" xfId="2" applyFont="1" applyFill="1" applyBorder="1" applyAlignment="1">
      <alignment horizontal="left" wrapText="1"/>
    </xf>
    <xf numFmtId="1" fontId="2" fillId="0" borderId="105" xfId="0" applyNumberFormat="1" applyFont="1" applyFill="1" applyBorder="1"/>
    <xf numFmtId="0" fontId="6" fillId="0" borderId="2" xfId="2" applyFont="1" applyFill="1" applyBorder="1" applyAlignment="1">
      <alignment horizontal="left" wrapText="1"/>
    </xf>
    <xf numFmtId="1" fontId="2" fillId="0" borderId="106" xfId="0" applyNumberFormat="1" applyFont="1" applyFill="1" applyBorder="1"/>
    <xf numFmtId="0" fontId="9" fillId="0" borderId="2" xfId="2" applyFont="1" applyFill="1" applyBorder="1" applyAlignment="1">
      <alignment horizontal="left" wrapText="1"/>
    </xf>
    <xf numFmtId="0" fontId="3" fillId="0" borderId="99" xfId="0" applyFont="1" applyFill="1" applyBorder="1"/>
    <xf numFmtId="1" fontId="1" fillId="0" borderId="11" xfId="0" applyNumberFormat="1" applyFont="1" applyFill="1" applyBorder="1"/>
    <xf numFmtId="1" fontId="7" fillId="0" borderId="8" xfId="2" applyNumberFormat="1" applyFont="1" applyFill="1" applyBorder="1" applyAlignment="1">
      <alignment horizontal="right" vertical="top" wrapText="1"/>
    </xf>
    <xf numFmtId="1" fontId="7" fillId="0" borderId="29" xfId="2" applyNumberFormat="1" applyFont="1" applyFill="1" applyBorder="1" applyAlignment="1">
      <alignment horizontal="right" vertical="top" wrapText="1"/>
    </xf>
    <xf numFmtId="1" fontId="7" fillId="0" borderId="9" xfId="2" applyNumberFormat="1" applyFont="1" applyFill="1" applyBorder="1" applyAlignment="1">
      <alignment horizontal="right" vertical="top" wrapText="1"/>
    </xf>
    <xf numFmtId="1" fontId="7" fillId="0" borderId="30" xfId="2" applyNumberFormat="1" applyFont="1" applyFill="1" applyBorder="1" applyAlignment="1">
      <alignment horizontal="right" vertical="top" wrapText="1"/>
    </xf>
    <xf numFmtId="1" fontId="7" fillId="0" borderId="1" xfId="2" applyNumberFormat="1" applyFont="1" applyFill="1" applyBorder="1" applyAlignment="1">
      <alignment horizontal="right" vertical="top" wrapText="1"/>
    </xf>
    <xf numFmtId="1" fontId="2" fillId="0" borderId="107" xfId="0" applyNumberFormat="1" applyFont="1" applyFill="1" applyBorder="1" applyAlignment="1">
      <alignment vertical="top"/>
    </xf>
    <xf numFmtId="1" fontId="1" fillId="0" borderId="51" xfId="0" applyNumberFormat="1" applyFont="1" applyFill="1" applyBorder="1"/>
    <xf numFmtId="0" fontId="6" fillId="0" borderId="46" xfId="5" applyFont="1" applyFill="1" applyBorder="1" applyAlignment="1">
      <alignment horizontal="left" wrapText="1"/>
    </xf>
    <xf numFmtId="1" fontId="2" fillId="0" borderId="45" xfId="0" applyNumberFormat="1" applyFont="1" applyFill="1" applyBorder="1"/>
    <xf numFmtId="0" fontId="6" fillId="0" borderId="2" xfId="5" applyFont="1" applyFill="1" applyBorder="1" applyAlignment="1">
      <alignment horizontal="left" wrapText="1"/>
    </xf>
    <xf numFmtId="0" fontId="9" fillId="0" borderId="2" xfId="5" applyFont="1" applyFill="1" applyBorder="1" applyAlignment="1">
      <alignment horizontal="left" wrapText="1"/>
    </xf>
    <xf numFmtId="1" fontId="2" fillId="0" borderId="108" xfId="0" applyNumberFormat="1" applyFont="1" applyFill="1" applyBorder="1"/>
    <xf numFmtId="0" fontId="6" fillId="0" borderId="99" xfId="5" applyFont="1" applyFill="1" applyBorder="1" applyAlignment="1">
      <alignment horizontal="left" wrapText="1"/>
    </xf>
    <xf numFmtId="1" fontId="10" fillId="0" borderId="48" xfId="2" applyNumberFormat="1" applyFont="1" applyFill="1" applyBorder="1" applyAlignment="1">
      <alignment horizontal="right" wrapText="1"/>
    </xf>
    <xf numFmtId="1" fontId="10" fillId="0" borderId="95" xfId="2" applyNumberFormat="1" applyFont="1" applyFill="1" applyBorder="1" applyAlignment="1">
      <alignment horizontal="right" wrapText="1"/>
    </xf>
    <xf numFmtId="1" fontId="10" fillId="0" borderId="96" xfId="2" applyNumberFormat="1" applyFont="1" applyFill="1" applyBorder="1" applyAlignment="1">
      <alignment horizontal="right" wrapText="1"/>
    </xf>
    <xf numFmtId="1" fontId="10" fillId="0" borderId="50" xfId="2" applyNumberFormat="1" applyFont="1" applyFill="1" applyBorder="1" applyAlignment="1">
      <alignment horizontal="right" wrapText="1"/>
    </xf>
    <xf numFmtId="0" fontId="9" fillId="0" borderId="21" xfId="6" applyNumberFormat="1" applyFont="1" applyFill="1" applyBorder="1" applyAlignment="1">
      <alignment horizontal="right" wrapText="1"/>
    </xf>
    <xf numFmtId="0" fontId="6" fillId="0" borderId="46" xfId="7" applyFont="1" applyFill="1" applyBorder="1" applyAlignment="1">
      <alignment horizontal="left" wrapText="1"/>
    </xf>
    <xf numFmtId="0" fontId="6" fillId="0" borderId="2" xfId="7" applyFont="1" applyFill="1" applyBorder="1" applyAlignment="1">
      <alignment horizontal="left" wrapText="1"/>
    </xf>
    <xf numFmtId="0" fontId="9" fillId="0" borderId="2" xfId="7" applyFont="1" applyFill="1" applyBorder="1" applyAlignment="1">
      <alignment horizontal="left" wrapText="1"/>
    </xf>
    <xf numFmtId="1" fontId="1" fillId="0" borderId="47" xfId="0" applyNumberFormat="1" applyFont="1" applyFill="1" applyBorder="1"/>
    <xf numFmtId="1" fontId="1" fillId="0" borderId="10" xfId="0" applyNumberFormat="1" applyFont="1" applyFill="1" applyBorder="1"/>
    <xf numFmtId="0" fontId="14" fillId="0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5" fontId="19" fillId="0" borderId="0" xfId="9" applyNumberFormat="1" applyFont="1" applyBorder="1" applyAlignment="1"/>
    <xf numFmtId="1" fontId="2" fillId="0" borderId="0" xfId="0" applyNumberFormat="1" applyFont="1" applyAlignment="1">
      <alignment horizontal="center" vertical="center"/>
    </xf>
    <xf numFmtId="0" fontId="14" fillId="0" borderId="6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4" fillId="0" borderId="60" xfId="0" applyFont="1" applyFill="1" applyBorder="1"/>
    <xf numFmtId="0" fontId="2" fillId="0" borderId="104" xfId="0" applyFont="1" applyFill="1" applyBorder="1" applyAlignment="1">
      <alignment horizontal="center"/>
    </xf>
    <xf numFmtId="0" fontId="14" fillId="0" borderId="55" xfId="0" applyFont="1" applyFill="1" applyBorder="1"/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" fontId="1" fillId="0" borderId="111" xfId="0" applyNumberFormat="1" applyFont="1" applyFill="1" applyBorder="1"/>
    <xf numFmtId="1" fontId="7" fillId="0" borderId="112" xfId="2" applyNumberFormat="1" applyFont="1" applyFill="1" applyBorder="1" applyAlignment="1">
      <alignment horizontal="right" wrapText="1"/>
    </xf>
    <xf numFmtId="1" fontId="7" fillId="0" borderId="113" xfId="2" applyNumberFormat="1" applyFont="1" applyFill="1" applyBorder="1" applyAlignment="1">
      <alignment horizontal="right" wrapText="1"/>
    </xf>
    <xf numFmtId="1" fontId="10" fillId="0" borderId="111" xfId="2" applyNumberFormat="1" applyFont="1" applyFill="1" applyBorder="1" applyAlignment="1">
      <alignment horizontal="right" wrapText="1"/>
    </xf>
    <xf numFmtId="1" fontId="10" fillId="0" borderId="52" xfId="2" applyNumberFormat="1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center"/>
    </xf>
    <xf numFmtId="1" fontId="2" fillId="2" borderId="20" xfId="0" applyNumberFormat="1" applyFont="1" applyFill="1" applyBorder="1" applyAlignment="1">
      <alignment horizontal="center"/>
    </xf>
    <xf numFmtId="1" fontId="12" fillId="2" borderId="20" xfId="3" applyNumberFormat="1" applyFont="1" applyFill="1" applyBorder="1" applyAlignment="1">
      <alignment horizontal="center" wrapText="1"/>
    </xf>
    <xf numFmtId="0" fontId="14" fillId="0" borderId="23" xfId="0" applyFont="1" applyFill="1" applyBorder="1" applyAlignment="1">
      <alignment horizontal="center"/>
    </xf>
    <xf numFmtId="0" fontId="2" fillId="2" borderId="110" xfId="0" applyFont="1" applyFill="1" applyBorder="1" applyAlignment="1">
      <alignment horizontal="center" vertical="center"/>
    </xf>
    <xf numFmtId="1" fontId="27" fillId="0" borderId="0" xfId="0" applyNumberFormat="1" applyFont="1"/>
    <xf numFmtId="0" fontId="24" fillId="0" borderId="8" xfId="9" applyFont="1" applyFill="1" applyBorder="1"/>
    <xf numFmtId="1" fontId="19" fillId="0" borderId="9" xfId="9" applyNumberFormat="1" applyFont="1" applyFill="1" applyBorder="1" applyAlignment="1">
      <alignment horizontal="center"/>
    </xf>
    <xf numFmtId="2" fontId="19" fillId="0" borderId="9" xfId="9" applyNumberFormat="1" applyFont="1" applyFill="1" applyBorder="1" applyAlignment="1">
      <alignment horizontal="center"/>
    </xf>
    <xf numFmtId="0" fontId="2" fillId="3" borderId="24" xfId="0" quotePrefix="1" applyNumberFormat="1" applyFont="1" applyFill="1" applyBorder="1"/>
    <xf numFmtId="0" fontId="2" fillId="3" borderId="14" xfId="0" applyFont="1" applyFill="1" applyBorder="1"/>
    <xf numFmtId="0" fontId="13" fillId="3" borderId="52" xfId="0" applyFont="1" applyFill="1" applyBorder="1"/>
    <xf numFmtId="0" fontId="24" fillId="0" borderId="95" xfId="9" applyFont="1" applyFill="1" applyBorder="1"/>
    <xf numFmtId="1" fontId="19" fillId="0" borderId="96" xfId="9" applyNumberFormat="1" applyFont="1" applyFill="1" applyBorder="1" applyAlignment="1">
      <alignment horizontal="center"/>
    </xf>
    <xf numFmtId="2" fontId="19" fillId="0" borderId="96" xfId="9" applyNumberFormat="1" applyFont="1" applyFill="1" applyBorder="1" applyAlignment="1">
      <alignment horizontal="center"/>
    </xf>
    <xf numFmtId="2" fontId="19" fillId="0" borderId="50" xfId="9" applyNumberFormat="1" applyFont="1" applyFill="1" applyBorder="1" applyAlignment="1">
      <alignment horizontal="center"/>
    </xf>
    <xf numFmtId="1" fontId="1" fillId="0" borderId="6" xfId="0" applyNumberFormat="1" applyFont="1" applyFill="1" applyBorder="1"/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3" borderId="0" xfId="0" applyFill="1"/>
    <xf numFmtId="0" fontId="14" fillId="3" borderId="98" xfId="0" applyFont="1" applyFill="1" applyBorder="1"/>
    <xf numFmtId="0" fontId="0" fillId="3" borderId="0" xfId="0" applyFill="1" applyBorder="1" applyAlignment="1">
      <alignment horizontal="center"/>
    </xf>
    <xf numFmtId="0" fontId="14" fillId="2" borderId="114" xfId="0" applyFont="1" applyFill="1" applyBorder="1"/>
    <xf numFmtId="0" fontId="2" fillId="2" borderId="61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7" fillId="0" borderId="22" xfId="8" applyFont="1" applyFill="1" applyBorder="1" applyAlignment="1">
      <alignment horizontal="right" wrapText="1"/>
    </xf>
    <xf numFmtId="0" fontId="3" fillId="0" borderId="59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6" fillId="0" borderId="8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6" fillId="0" borderId="9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3" fillId="0" borderId="97" xfId="0" applyFont="1" applyFill="1" applyBorder="1" applyAlignment="1">
      <alignment vertical="center"/>
    </xf>
    <xf numFmtId="0" fontId="4" fillId="0" borderId="98" xfId="0" applyFont="1" applyFill="1" applyBorder="1" applyAlignment="1">
      <alignment vertical="center"/>
    </xf>
    <xf numFmtId="0" fontId="4" fillId="0" borderId="99" xfId="0" applyFont="1" applyFill="1" applyBorder="1" applyAlignment="1">
      <alignment vertical="center"/>
    </xf>
    <xf numFmtId="0" fontId="3" fillId="0" borderId="57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3" fillId="0" borderId="97" xfId="0" applyFont="1" applyFill="1" applyBorder="1" applyAlignment="1">
      <alignment horizontal="center" vertical="center"/>
    </xf>
    <xf numFmtId="0" fontId="4" fillId="0" borderId="99" xfId="0" applyFont="1" applyFill="1" applyBorder="1" applyAlignment="1">
      <alignment horizontal="center" vertical="center"/>
    </xf>
    <xf numFmtId="0" fontId="3" fillId="0" borderId="103" xfId="0" applyFont="1" applyFill="1" applyBorder="1" applyAlignment="1">
      <alignment horizontal="center" vertical="center"/>
    </xf>
    <xf numFmtId="0" fontId="4" fillId="0" borderId="104" xfId="0" applyFont="1" applyFill="1" applyBorder="1" applyAlignment="1">
      <alignment vertical="center"/>
    </xf>
    <xf numFmtId="0" fontId="3" fillId="0" borderId="56" xfId="0" applyFont="1" applyFill="1" applyBorder="1" applyAlignment="1">
      <alignment vertical="center"/>
    </xf>
    <xf numFmtId="0" fontId="4" fillId="0" borderId="109" xfId="0" applyFont="1" applyFill="1" applyBorder="1" applyAlignment="1">
      <alignment vertical="center"/>
    </xf>
    <xf numFmtId="0" fontId="4" fillId="0" borderId="6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59" xfId="0" applyBorder="1" applyAlignment="1"/>
    <xf numFmtId="0" fontId="0" fillId="0" borderId="58" xfId="0" applyBorder="1" applyAlignment="1"/>
    <xf numFmtId="0" fontId="2" fillId="0" borderId="53" xfId="0" applyFont="1" applyFill="1" applyBorder="1"/>
    <xf numFmtId="0" fontId="2" fillId="0" borderId="55" xfId="0" applyFont="1" applyFill="1" applyBorder="1"/>
    <xf numFmtId="0" fontId="14" fillId="0" borderId="59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 wrapText="1"/>
    </xf>
    <xf numFmtId="0" fontId="14" fillId="0" borderId="31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14" fillId="0" borderId="54" xfId="0" applyFont="1" applyFill="1" applyBorder="1" applyAlignment="1">
      <alignment horizontal="center"/>
    </xf>
    <xf numFmtId="0" fontId="14" fillId="0" borderId="57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/>
    </xf>
    <xf numFmtId="0" fontId="14" fillId="0" borderId="58" xfId="0" applyFont="1" applyFill="1" applyBorder="1" applyAlignment="1">
      <alignment horizontal="center"/>
    </xf>
    <xf numFmtId="0" fontId="2" fillId="0" borderId="56" xfId="0" applyFont="1" applyFill="1" applyBorder="1"/>
    <xf numFmtId="0" fontId="2" fillId="0" borderId="60" xfId="0" applyFont="1" applyFill="1" applyBorder="1"/>
    <xf numFmtId="0" fontId="14" fillId="0" borderId="103" xfId="0" applyFont="1" applyFill="1" applyBorder="1" applyAlignment="1">
      <alignment horizontal="center" wrapText="1"/>
    </xf>
    <xf numFmtId="0" fontId="14" fillId="0" borderId="104" xfId="0" applyFont="1" applyFill="1" applyBorder="1" applyAlignment="1">
      <alignment horizontal="center" wrapText="1"/>
    </xf>
    <xf numFmtId="0" fontId="3" fillId="0" borderId="56" xfId="0" applyFont="1" applyFill="1" applyBorder="1"/>
    <xf numFmtId="0" fontId="3" fillId="0" borderId="60" xfId="0" applyFont="1" applyFill="1" applyBorder="1"/>
    <xf numFmtId="0" fontId="3" fillId="0" borderId="62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15" fillId="0" borderId="63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22" fillId="0" borderId="66" xfId="9" applyFont="1" applyFill="1" applyBorder="1" applyAlignment="1">
      <alignment horizontal="center" vertical="center"/>
    </xf>
    <xf numFmtId="0" fontId="22" fillId="0" borderId="65" xfId="9" applyFont="1" applyFill="1" applyBorder="1" applyAlignment="1">
      <alignment horizontal="center" vertical="center"/>
    </xf>
    <xf numFmtId="0" fontId="22" fillId="0" borderId="65" xfId="9" applyFont="1" applyBorder="1" applyAlignment="1">
      <alignment horizontal="center" vertical="center"/>
    </xf>
    <xf numFmtId="0" fontId="22" fillId="0" borderId="66" xfId="9" applyFont="1" applyBorder="1" applyAlignment="1">
      <alignment horizontal="center" vertical="center"/>
    </xf>
  </cellXfs>
  <cellStyles count="10">
    <cellStyle name="Normální" xfId="0" builtinId="0"/>
    <cellStyle name="Normální 2 2" xfId="9"/>
    <cellStyle name="normální_Tab. I f" xfId="3"/>
    <cellStyle name="normální_Tab. II" xfId="6"/>
    <cellStyle name="normální_Tab. III" xfId="7"/>
    <cellStyle name="normální_Tab. IV" xfId="8"/>
    <cellStyle name="normální_Tab.I b" xfId="4"/>
    <cellStyle name="normální_Tab.I c" xfId="2"/>
    <cellStyle name="normální_Tab.I d" xfId="5"/>
    <cellStyle name="normální_Tab.I e (R)" xfId="1"/>
  </cellStyles>
  <dxfs count="4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3"/>
  <sheetViews>
    <sheetView workbookViewId="0">
      <selection activeCell="S7" sqref="S7"/>
    </sheetView>
  </sheetViews>
  <sheetFormatPr defaultRowHeight="15"/>
  <cols>
    <col min="2" max="19" width="9.42578125" customWidth="1"/>
    <col min="21" max="21" width="11.85546875" bestFit="1" customWidth="1"/>
  </cols>
  <sheetData>
    <row r="1" spans="1:28" ht="15.75">
      <c r="A1" s="1" t="s">
        <v>101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8" ht="16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8" ht="15.75">
      <c r="A3" s="325" t="s">
        <v>0</v>
      </c>
      <c r="B3" s="328" t="s">
        <v>1</v>
      </c>
      <c r="C3" s="310"/>
      <c r="D3" s="310"/>
      <c r="E3" s="310"/>
      <c r="F3" s="310"/>
      <c r="G3" s="310"/>
      <c r="H3" s="310"/>
      <c r="I3" s="310"/>
      <c r="J3" s="311"/>
      <c r="K3" s="310" t="s">
        <v>2</v>
      </c>
      <c r="L3" s="310"/>
      <c r="M3" s="310"/>
      <c r="N3" s="310"/>
      <c r="O3" s="310"/>
      <c r="P3" s="310"/>
      <c r="Q3" s="310"/>
      <c r="R3" s="310"/>
      <c r="S3" s="311"/>
      <c r="T3" s="310" t="s">
        <v>97</v>
      </c>
      <c r="U3" s="310"/>
      <c r="V3" s="310"/>
      <c r="W3" s="310"/>
      <c r="X3" s="310"/>
      <c r="Y3" s="310"/>
      <c r="Z3" s="310"/>
      <c r="AA3" s="310"/>
      <c r="AB3" s="311"/>
    </row>
    <row r="4" spans="1:28" ht="15.75">
      <c r="A4" s="326"/>
      <c r="B4" s="312" t="s">
        <v>3</v>
      </c>
      <c r="C4" s="313"/>
      <c r="D4" s="314"/>
      <c r="E4" s="315" t="s">
        <v>4</v>
      </c>
      <c r="F4" s="313"/>
      <c r="G4" s="313"/>
      <c r="H4" s="313"/>
      <c r="I4" s="313"/>
      <c r="J4" s="316"/>
      <c r="K4" s="312" t="s">
        <v>3</v>
      </c>
      <c r="L4" s="313"/>
      <c r="M4" s="314"/>
      <c r="N4" s="315" t="s">
        <v>4</v>
      </c>
      <c r="O4" s="313"/>
      <c r="P4" s="313"/>
      <c r="Q4" s="313"/>
      <c r="R4" s="313"/>
      <c r="S4" s="316"/>
      <c r="T4" s="312" t="s">
        <v>3</v>
      </c>
      <c r="U4" s="313"/>
      <c r="V4" s="314"/>
      <c r="W4" s="315" t="s">
        <v>4</v>
      </c>
      <c r="X4" s="313"/>
      <c r="Y4" s="313"/>
      <c r="Z4" s="313"/>
      <c r="AA4" s="313"/>
      <c r="AB4" s="316"/>
    </row>
    <row r="5" spans="1:28" ht="15.75">
      <c r="A5" s="326"/>
      <c r="B5" s="317" t="s">
        <v>5</v>
      </c>
      <c r="C5" s="319" t="s">
        <v>6</v>
      </c>
      <c r="D5" s="320"/>
      <c r="E5" s="321" t="s">
        <v>5</v>
      </c>
      <c r="F5" s="319" t="s">
        <v>6</v>
      </c>
      <c r="G5" s="323"/>
      <c r="H5" s="323"/>
      <c r="I5" s="323"/>
      <c r="J5" s="324"/>
      <c r="K5" s="317" t="s">
        <v>5</v>
      </c>
      <c r="L5" s="319" t="s">
        <v>6</v>
      </c>
      <c r="M5" s="320"/>
      <c r="N5" s="321" t="s">
        <v>5</v>
      </c>
      <c r="O5" s="319" t="s">
        <v>6</v>
      </c>
      <c r="P5" s="323"/>
      <c r="Q5" s="323"/>
      <c r="R5" s="323"/>
      <c r="S5" s="324"/>
      <c r="T5" s="317" t="s">
        <v>5</v>
      </c>
      <c r="U5" s="319" t="s">
        <v>6</v>
      </c>
      <c r="V5" s="320"/>
      <c r="W5" s="321" t="s">
        <v>5</v>
      </c>
      <c r="X5" s="319" t="s">
        <v>6</v>
      </c>
      <c r="Y5" s="323"/>
      <c r="Z5" s="323"/>
      <c r="AA5" s="323"/>
      <c r="AB5" s="324"/>
    </row>
    <row r="6" spans="1:28" ht="16.5" thickBot="1">
      <c r="A6" s="327"/>
      <c r="B6" s="318"/>
      <c r="C6" s="3" t="s">
        <v>7</v>
      </c>
      <c r="D6" s="3" t="s">
        <v>8</v>
      </c>
      <c r="E6" s="322"/>
      <c r="F6" s="3" t="s">
        <v>9</v>
      </c>
      <c r="G6" s="3" t="s">
        <v>10</v>
      </c>
      <c r="H6" s="3" t="s">
        <v>94</v>
      </c>
      <c r="I6" s="3" t="s">
        <v>7</v>
      </c>
      <c r="J6" s="4" t="s">
        <v>8</v>
      </c>
      <c r="K6" s="318"/>
      <c r="L6" s="3" t="s">
        <v>7</v>
      </c>
      <c r="M6" s="3" t="s">
        <v>8</v>
      </c>
      <c r="N6" s="322"/>
      <c r="O6" s="3" t="s">
        <v>9</v>
      </c>
      <c r="P6" s="3" t="s">
        <v>10</v>
      </c>
      <c r="Q6" s="3" t="s">
        <v>94</v>
      </c>
      <c r="R6" s="3" t="s">
        <v>7</v>
      </c>
      <c r="S6" s="4" t="s">
        <v>8</v>
      </c>
      <c r="T6" s="318"/>
      <c r="U6" s="3" t="s">
        <v>7</v>
      </c>
      <c r="V6" s="3" t="s">
        <v>8</v>
      </c>
      <c r="W6" s="322"/>
      <c r="X6" s="3" t="s">
        <v>9</v>
      </c>
      <c r="Y6" s="3" t="s">
        <v>10</v>
      </c>
      <c r="Z6" s="3" t="s">
        <v>94</v>
      </c>
      <c r="AA6" s="3" t="s">
        <v>7</v>
      </c>
      <c r="AB6" s="4" t="s">
        <v>8</v>
      </c>
    </row>
    <row r="7" spans="1:28" ht="15.75">
      <c r="A7" s="190" t="s">
        <v>11</v>
      </c>
      <c r="B7" s="6">
        <v>117</v>
      </c>
      <c r="C7" s="7">
        <v>90</v>
      </c>
      <c r="D7" s="7">
        <v>33</v>
      </c>
      <c r="E7" s="7">
        <v>64</v>
      </c>
      <c r="F7" s="7">
        <v>64</v>
      </c>
      <c r="G7" s="7">
        <v>0</v>
      </c>
      <c r="H7" s="7">
        <v>0</v>
      </c>
      <c r="I7" s="7">
        <v>55</v>
      </c>
      <c r="J7" s="8">
        <v>11</v>
      </c>
      <c r="K7" s="8">
        <v>0</v>
      </c>
      <c r="L7" s="9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8">
        <v>0</v>
      </c>
      <c r="T7" s="8">
        <v>59</v>
      </c>
      <c r="U7" s="9">
        <v>29</v>
      </c>
      <c r="V7" s="7">
        <v>5</v>
      </c>
      <c r="W7" s="7">
        <v>37</v>
      </c>
      <c r="X7" s="7">
        <v>37</v>
      </c>
      <c r="Y7" s="7">
        <v>0</v>
      </c>
      <c r="Z7" s="7">
        <v>0</v>
      </c>
      <c r="AA7" s="7">
        <v>17</v>
      </c>
      <c r="AB7" s="8">
        <v>3</v>
      </c>
    </row>
    <row r="8" spans="1:28" ht="15.75">
      <c r="A8" s="191" t="s">
        <v>12</v>
      </c>
      <c r="B8" s="11">
        <v>103</v>
      </c>
      <c r="C8" s="12">
        <v>59</v>
      </c>
      <c r="D8" s="12">
        <v>35</v>
      </c>
      <c r="E8" s="12">
        <v>58</v>
      </c>
      <c r="F8" s="12">
        <v>16</v>
      </c>
      <c r="G8" s="12">
        <v>0</v>
      </c>
      <c r="H8" s="7">
        <v>42</v>
      </c>
      <c r="I8" s="12">
        <v>34</v>
      </c>
      <c r="J8" s="13">
        <v>11</v>
      </c>
      <c r="K8" s="13">
        <v>84</v>
      </c>
      <c r="L8" s="14">
        <v>51</v>
      </c>
      <c r="M8" s="12">
        <v>7</v>
      </c>
      <c r="N8" s="12">
        <v>60</v>
      </c>
      <c r="O8" s="12">
        <v>0</v>
      </c>
      <c r="P8" s="12">
        <v>0</v>
      </c>
      <c r="Q8" s="12">
        <v>60</v>
      </c>
      <c r="R8" s="12">
        <v>33</v>
      </c>
      <c r="S8" s="13">
        <v>5</v>
      </c>
      <c r="T8" s="13">
        <v>0</v>
      </c>
      <c r="U8" s="14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3">
        <v>0</v>
      </c>
    </row>
    <row r="9" spans="1:28" ht="15.75">
      <c r="A9" s="191" t="s">
        <v>13</v>
      </c>
      <c r="B9" s="11">
        <v>529</v>
      </c>
      <c r="C9" s="12">
        <v>397</v>
      </c>
      <c r="D9" s="12">
        <v>68</v>
      </c>
      <c r="E9" s="12">
        <v>304</v>
      </c>
      <c r="F9" s="12">
        <v>45</v>
      </c>
      <c r="G9" s="12">
        <v>253</v>
      </c>
      <c r="H9" s="7">
        <v>6</v>
      </c>
      <c r="I9" s="12">
        <v>230</v>
      </c>
      <c r="J9" s="13">
        <v>29</v>
      </c>
      <c r="K9" s="13">
        <v>70</v>
      </c>
      <c r="L9" s="14">
        <v>37</v>
      </c>
      <c r="M9" s="12">
        <v>4</v>
      </c>
      <c r="N9" s="12">
        <v>50</v>
      </c>
      <c r="O9" s="12">
        <v>0</v>
      </c>
      <c r="P9" s="12">
        <v>50</v>
      </c>
      <c r="Q9" s="12">
        <v>0</v>
      </c>
      <c r="R9" s="12">
        <v>25</v>
      </c>
      <c r="S9" s="13">
        <v>4</v>
      </c>
      <c r="T9" s="13">
        <v>0</v>
      </c>
      <c r="U9" s="14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3">
        <v>0</v>
      </c>
    </row>
    <row r="10" spans="1:28" ht="15.75">
      <c r="A10" s="191" t="s">
        <v>14</v>
      </c>
      <c r="B10" s="11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7">
        <v>0</v>
      </c>
      <c r="I10" s="12">
        <v>0</v>
      </c>
      <c r="J10" s="13">
        <v>0</v>
      </c>
      <c r="K10" s="13">
        <v>0</v>
      </c>
      <c r="L10" s="14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3">
        <v>0</v>
      </c>
      <c r="T10" s="13">
        <v>0</v>
      </c>
      <c r="U10" s="14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3">
        <v>0</v>
      </c>
    </row>
    <row r="11" spans="1:28" ht="15.75">
      <c r="A11" s="191" t="s">
        <v>15</v>
      </c>
      <c r="B11" s="11">
        <v>1396</v>
      </c>
      <c r="C11" s="12">
        <v>1211</v>
      </c>
      <c r="D11" s="12">
        <v>117</v>
      </c>
      <c r="E11" s="12">
        <v>217</v>
      </c>
      <c r="F11" s="12">
        <v>197</v>
      </c>
      <c r="G11" s="12">
        <v>20</v>
      </c>
      <c r="H11" s="7">
        <v>0</v>
      </c>
      <c r="I11" s="12">
        <v>196</v>
      </c>
      <c r="J11" s="13">
        <v>16</v>
      </c>
      <c r="K11" s="13">
        <v>376</v>
      </c>
      <c r="L11" s="14">
        <v>321</v>
      </c>
      <c r="M11" s="12">
        <v>22</v>
      </c>
      <c r="N11" s="12">
        <v>68</v>
      </c>
      <c r="O11" s="12">
        <v>68</v>
      </c>
      <c r="P11" s="12">
        <v>0</v>
      </c>
      <c r="Q11" s="12">
        <v>0</v>
      </c>
      <c r="R11" s="12">
        <v>56</v>
      </c>
      <c r="S11" s="13">
        <v>2</v>
      </c>
      <c r="T11" s="13">
        <v>0</v>
      </c>
      <c r="U11" s="14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3">
        <v>0</v>
      </c>
    </row>
    <row r="12" spans="1:28" ht="15.75">
      <c r="A12" s="191" t="s">
        <v>16</v>
      </c>
      <c r="B12" s="11">
        <v>338</v>
      </c>
      <c r="C12" s="12">
        <v>237</v>
      </c>
      <c r="D12" s="12">
        <v>47</v>
      </c>
      <c r="E12" s="12">
        <v>48</v>
      </c>
      <c r="F12" s="12">
        <v>48</v>
      </c>
      <c r="G12" s="12">
        <v>0</v>
      </c>
      <c r="H12" s="7">
        <v>0</v>
      </c>
      <c r="I12" s="12">
        <v>40</v>
      </c>
      <c r="J12" s="13">
        <v>6</v>
      </c>
      <c r="K12" s="13">
        <v>319</v>
      </c>
      <c r="L12" s="14">
        <v>288</v>
      </c>
      <c r="M12" s="12">
        <v>40</v>
      </c>
      <c r="N12" s="12">
        <v>121</v>
      </c>
      <c r="O12" s="12">
        <v>121</v>
      </c>
      <c r="P12" s="12">
        <v>0</v>
      </c>
      <c r="Q12" s="12">
        <v>0</v>
      </c>
      <c r="R12" s="12">
        <v>113</v>
      </c>
      <c r="S12" s="13">
        <v>9</v>
      </c>
      <c r="T12" s="13">
        <v>0</v>
      </c>
      <c r="U12" s="14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3">
        <v>0</v>
      </c>
    </row>
    <row r="13" spans="1:28" ht="15.75">
      <c r="A13" s="191" t="s">
        <v>17</v>
      </c>
      <c r="B13" s="11">
        <v>1331</v>
      </c>
      <c r="C13" s="12">
        <v>1172</v>
      </c>
      <c r="D13" s="12">
        <v>170</v>
      </c>
      <c r="E13" s="12">
        <v>284</v>
      </c>
      <c r="F13" s="12">
        <v>283</v>
      </c>
      <c r="G13" s="12">
        <v>0</v>
      </c>
      <c r="H13" s="7">
        <v>1</v>
      </c>
      <c r="I13" s="12">
        <v>254</v>
      </c>
      <c r="J13" s="13">
        <v>23</v>
      </c>
      <c r="K13" s="13">
        <v>0</v>
      </c>
      <c r="L13" s="14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3">
        <v>0</v>
      </c>
      <c r="T13" s="13">
        <v>0</v>
      </c>
      <c r="U13" s="14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3">
        <v>0</v>
      </c>
    </row>
    <row r="14" spans="1:28" ht="15.75">
      <c r="A14" s="191" t="s">
        <v>18</v>
      </c>
      <c r="B14" s="11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7">
        <v>0</v>
      </c>
      <c r="I14" s="12">
        <v>0</v>
      </c>
      <c r="J14" s="13">
        <v>0</v>
      </c>
      <c r="K14" s="13">
        <v>0</v>
      </c>
      <c r="L14" s="14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3">
        <v>0</v>
      </c>
      <c r="T14" s="13">
        <v>0</v>
      </c>
      <c r="U14" s="14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3">
        <v>0</v>
      </c>
    </row>
    <row r="15" spans="1:28" ht="15.75">
      <c r="A15" s="191" t="s">
        <v>19</v>
      </c>
      <c r="B15" s="11">
        <v>146</v>
      </c>
      <c r="C15" s="12">
        <v>132</v>
      </c>
      <c r="D15" s="12">
        <v>23</v>
      </c>
      <c r="E15" s="12">
        <v>54</v>
      </c>
      <c r="F15" s="12">
        <v>54</v>
      </c>
      <c r="G15" s="12">
        <v>0</v>
      </c>
      <c r="H15" s="7">
        <v>0</v>
      </c>
      <c r="I15" s="12">
        <v>49</v>
      </c>
      <c r="J15" s="13">
        <v>7</v>
      </c>
      <c r="K15" s="13">
        <v>0</v>
      </c>
      <c r="L15" s="14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3">
        <v>0</v>
      </c>
      <c r="T15" s="13">
        <v>0</v>
      </c>
      <c r="U15" s="14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3">
        <v>0</v>
      </c>
    </row>
    <row r="16" spans="1:28" ht="15.75">
      <c r="A16" s="191" t="s">
        <v>20</v>
      </c>
      <c r="B16" s="11">
        <v>177</v>
      </c>
      <c r="C16" s="12">
        <v>152</v>
      </c>
      <c r="D16" s="12">
        <v>27</v>
      </c>
      <c r="E16" s="12">
        <v>46</v>
      </c>
      <c r="F16" s="12">
        <v>0</v>
      </c>
      <c r="G16" s="12">
        <v>46</v>
      </c>
      <c r="H16" s="7">
        <v>0</v>
      </c>
      <c r="I16" s="12">
        <v>39</v>
      </c>
      <c r="J16" s="13">
        <v>7</v>
      </c>
      <c r="K16" s="13">
        <v>52</v>
      </c>
      <c r="L16" s="14">
        <v>42</v>
      </c>
      <c r="M16" s="12">
        <v>5</v>
      </c>
      <c r="N16" s="12">
        <v>31</v>
      </c>
      <c r="O16" s="12">
        <v>0</v>
      </c>
      <c r="P16" s="12">
        <v>0</v>
      </c>
      <c r="Q16" s="12">
        <v>31</v>
      </c>
      <c r="R16" s="12">
        <v>26</v>
      </c>
      <c r="S16" s="13">
        <v>3</v>
      </c>
      <c r="T16" s="13">
        <v>0</v>
      </c>
      <c r="U16" s="14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3">
        <v>0</v>
      </c>
    </row>
    <row r="17" spans="1:28" ht="15.75">
      <c r="A17" s="191" t="s">
        <v>21</v>
      </c>
      <c r="B17" s="11">
        <v>6932</v>
      </c>
      <c r="C17" s="12">
        <v>5082</v>
      </c>
      <c r="D17" s="12">
        <v>1193</v>
      </c>
      <c r="E17" s="12">
        <v>2019</v>
      </c>
      <c r="F17" s="12">
        <v>1527</v>
      </c>
      <c r="G17" s="12">
        <v>1</v>
      </c>
      <c r="H17" s="7">
        <v>491</v>
      </c>
      <c r="I17" s="12">
        <v>1402</v>
      </c>
      <c r="J17" s="13">
        <v>260</v>
      </c>
      <c r="K17" s="13">
        <v>122</v>
      </c>
      <c r="L17" s="14">
        <v>88</v>
      </c>
      <c r="M17" s="12">
        <v>9</v>
      </c>
      <c r="N17" s="12">
        <v>69</v>
      </c>
      <c r="O17" s="12">
        <v>52</v>
      </c>
      <c r="P17" s="12">
        <v>0</v>
      </c>
      <c r="Q17" s="12">
        <v>17</v>
      </c>
      <c r="R17" s="12">
        <v>51</v>
      </c>
      <c r="S17" s="13">
        <v>3</v>
      </c>
      <c r="T17" s="13">
        <v>0</v>
      </c>
      <c r="U17" s="14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3">
        <v>0</v>
      </c>
    </row>
    <row r="18" spans="1:28" ht="15.75">
      <c r="A18" s="191" t="s">
        <v>22</v>
      </c>
      <c r="B18" s="11">
        <v>3723</v>
      </c>
      <c r="C18" s="12">
        <v>2322</v>
      </c>
      <c r="D18" s="12">
        <v>1152</v>
      </c>
      <c r="E18" s="12">
        <v>2863</v>
      </c>
      <c r="F18" s="12">
        <v>705</v>
      </c>
      <c r="G18" s="12">
        <v>2158</v>
      </c>
      <c r="H18" s="7">
        <v>0</v>
      </c>
      <c r="I18" s="12">
        <v>1699</v>
      </c>
      <c r="J18" s="13">
        <v>870</v>
      </c>
      <c r="K18" s="13">
        <v>0</v>
      </c>
      <c r="L18" s="14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3">
        <v>0</v>
      </c>
      <c r="T18" s="13">
        <v>0</v>
      </c>
      <c r="U18" s="14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3">
        <v>0</v>
      </c>
    </row>
    <row r="19" spans="1:28" ht="15.75">
      <c r="A19" s="191" t="s">
        <v>23</v>
      </c>
      <c r="B19" s="11">
        <v>1856</v>
      </c>
      <c r="C19" s="12">
        <v>539</v>
      </c>
      <c r="D19" s="12">
        <v>772</v>
      </c>
      <c r="E19" s="12">
        <v>1131</v>
      </c>
      <c r="F19" s="12">
        <v>1</v>
      </c>
      <c r="G19" s="12">
        <v>590</v>
      </c>
      <c r="H19" s="7">
        <v>540</v>
      </c>
      <c r="I19" s="12">
        <v>295</v>
      </c>
      <c r="J19" s="13">
        <v>384</v>
      </c>
      <c r="K19" s="13">
        <v>0</v>
      </c>
      <c r="L19" s="14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3">
        <v>0</v>
      </c>
      <c r="T19" s="13">
        <v>0</v>
      </c>
      <c r="U19" s="14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3">
        <v>0</v>
      </c>
    </row>
    <row r="20" spans="1:28" ht="15.75">
      <c r="A20" s="191" t="s">
        <v>24</v>
      </c>
      <c r="B20" s="11">
        <v>3994</v>
      </c>
      <c r="C20" s="12">
        <v>3210</v>
      </c>
      <c r="D20" s="12">
        <v>231</v>
      </c>
      <c r="E20" s="12">
        <v>1201</v>
      </c>
      <c r="F20" s="12">
        <v>865</v>
      </c>
      <c r="G20" s="12">
        <v>0</v>
      </c>
      <c r="H20" s="7">
        <v>336</v>
      </c>
      <c r="I20" s="12">
        <v>874</v>
      </c>
      <c r="J20" s="13">
        <v>59</v>
      </c>
      <c r="K20" s="13">
        <v>928</v>
      </c>
      <c r="L20" s="14">
        <v>748</v>
      </c>
      <c r="M20" s="12">
        <v>12</v>
      </c>
      <c r="N20" s="12">
        <v>379</v>
      </c>
      <c r="O20" s="12">
        <v>279</v>
      </c>
      <c r="P20" s="12">
        <v>0</v>
      </c>
      <c r="Q20" s="12">
        <v>100</v>
      </c>
      <c r="R20" s="12">
        <v>271</v>
      </c>
      <c r="S20" s="13">
        <v>8</v>
      </c>
      <c r="T20" s="13">
        <v>0</v>
      </c>
      <c r="U20" s="14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3">
        <v>0</v>
      </c>
    </row>
    <row r="21" spans="1:28" ht="15.75">
      <c r="A21" s="191" t="s">
        <v>25</v>
      </c>
      <c r="B21" s="11">
        <v>4238</v>
      </c>
      <c r="C21" s="12">
        <v>2407</v>
      </c>
      <c r="D21" s="12">
        <v>790</v>
      </c>
      <c r="E21" s="12">
        <v>1606</v>
      </c>
      <c r="F21" s="12">
        <v>1460</v>
      </c>
      <c r="G21" s="12">
        <v>145</v>
      </c>
      <c r="H21" s="7">
        <v>1</v>
      </c>
      <c r="I21" s="12">
        <v>852</v>
      </c>
      <c r="J21" s="13">
        <v>238</v>
      </c>
      <c r="K21" s="13">
        <v>0</v>
      </c>
      <c r="L21" s="14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3">
        <v>0</v>
      </c>
      <c r="T21" s="13">
        <v>139</v>
      </c>
      <c r="U21" s="14">
        <v>65</v>
      </c>
      <c r="V21" s="12">
        <v>7</v>
      </c>
      <c r="W21" s="12">
        <v>84</v>
      </c>
      <c r="X21" s="12">
        <v>83</v>
      </c>
      <c r="Y21" s="12">
        <v>1</v>
      </c>
      <c r="Z21" s="12">
        <v>0</v>
      </c>
      <c r="AA21" s="12">
        <v>39</v>
      </c>
      <c r="AB21" s="13">
        <v>0</v>
      </c>
    </row>
    <row r="22" spans="1:28" ht="15.75">
      <c r="A22" s="191" t="s">
        <v>26</v>
      </c>
      <c r="B22" s="11">
        <v>2264</v>
      </c>
      <c r="C22" s="12">
        <v>1061</v>
      </c>
      <c r="D22" s="12">
        <v>157</v>
      </c>
      <c r="E22" s="12">
        <v>804</v>
      </c>
      <c r="F22" s="12">
        <v>735</v>
      </c>
      <c r="G22" s="12">
        <v>0</v>
      </c>
      <c r="H22" s="7">
        <v>69</v>
      </c>
      <c r="I22" s="12">
        <v>320</v>
      </c>
      <c r="J22" s="13">
        <v>32</v>
      </c>
      <c r="K22" s="13">
        <v>237</v>
      </c>
      <c r="L22" s="14">
        <v>67</v>
      </c>
      <c r="M22" s="12">
        <v>12</v>
      </c>
      <c r="N22" s="12">
        <v>125</v>
      </c>
      <c r="O22" s="12">
        <v>125</v>
      </c>
      <c r="P22" s="12">
        <v>0</v>
      </c>
      <c r="Q22" s="12">
        <v>0</v>
      </c>
      <c r="R22" s="12">
        <v>39</v>
      </c>
      <c r="S22" s="13">
        <v>5</v>
      </c>
      <c r="T22" s="13">
        <v>0</v>
      </c>
      <c r="U22" s="14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3">
        <v>0</v>
      </c>
    </row>
    <row r="23" spans="1:28" ht="15.75">
      <c r="A23" s="191" t="s">
        <v>27</v>
      </c>
      <c r="B23" s="11">
        <v>1711</v>
      </c>
      <c r="C23" s="12">
        <v>1289</v>
      </c>
      <c r="D23" s="12">
        <v>420</v>
      </c>
      <c r="E23" s="12">
        <v>1163</v>
      </c>
      <c r="F23" s="12">
        <v>1160</v>
      </c>
      <c r="G23" s="12">
        <v>0</v>
      </c>
      <c r="H23" s="7">
        <v>3</v>
      </c>
      <c r="I23" s="12">
        <v>903</v>
      </c>
      <c r="J23" s="13">
        <v>218</v>
      </c>
      <c r="K23" s="13">
        <v>0</v>
      </c>
      <c r="L23" s="14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3">
        <v>0</v>
      </c>
      <c r="T23" s="13">
        <v>385</v>
      </c>
      <c r="U23" s="14">
        <v>255</v>
      </c>
      <c r="V23" s="12">
        <v>34</v>
      </c>
      <c r="W23" s="12">
        <v>252</v>
      </c>
      <c r="X23" s="12">
        <v>251</v>
      </c>
      <c r="Y23" s="12">
        <v>0</v>
      </c>
      <c r="Z23" s="12">
        <v>1</v>
      </c>
      <c r="AA23" s="12">
        <v>158</v>
      </c>
      <c r="AB23" s="13">
        <v>23</v>
      </c>
    </row>
    <row r="24" spans="1:28" ht="16.5" customHeight="1" thickBot="1">
      <c r="A24" s="192" t="s">
        <v>28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7">
        <v>0</v>
      </c>
      <c r="I24" s="183">
        <v>0</v>
      </c>
      <c r="J24" s="184">
        <v>0</v>
      </c>
      <c r="K24" s="184">
        <v>0</v>
      </c>
      <c r="L24" s="185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4">
        <v>0</v>
      </c>
      <c r="T24" s="184">
        <v>0</v>
      </c>
      <c r="U24" s="185">
        <v>0</v>
      </c>
      <c r="V24" s="183">
        <v>0</v>
      </c>
      <c r="W24" s="183">
        <v>0</v>
      </c>
      <c r="X24" s="183">
        <v>0</v>
      </c>
      <c r="Y24" s="183">
        <v>0</v>
      </c>
      <c r="Z24" s="183">
        <v>0</v>
      </c>
      <c r="AA24" s="183">
        <v>0</v>
      </c>
      <c r="AB24" s="184">
        <v>0</v>
      </c>
    </row>
    <row r="25" spans="1:28" ht="16.5" thickBot="1">
      <c r="A25" s="186" t="s">
        <v>5</v>
      </c>
      <c r="B25" s="187">
        <v>28855</v>
      </c>
      <c r="C25" s="188">
        <v>19360</v>
      </c>
      <c r="D25" s="188">
        <v>5235</v>
      </c>
      <c r="E25" s="188">
        <v>11862</v>
      </c>
      <c r="F25" s="188">
        <v>7160</v>
      </c>
      <c r="G25" s="188">
        <v>3213</v>
      </c>
      <c r="H25" s="188">
        <v>1489</v>
      </c>
      <c r="I25" s="188">
        <v>7242</v>
      </c>
      <c r="J25" s="189">
        <v>2171</v>
      </c>
      <c r="K25" s="189">
        <v>2188</v>
      </c>
      <c r="L25" s="187">
        <v>1642</v>
      </c>
      <c r="M25" s="188">
        <v>111</v>
      </c>
      <c r="N25" s="188">
        <v>903</v>
      </c>
      <c r="O25" s="188">
        <v>645</v>
      </c>
      <c r="P25" s="188">
        <v>50</v>
      </c>
      <c r="Q25" s="188">
        <v>208</v>
      </c>
      <c r="R25" s="188">
        <v>614</v>
      </c>
      <c r="S25" s="189">
        <v>39</v>
      </c>
      <c r="T25" s="189">
        <v>583</v>
      </c>
      <c r="U25" s="187">
        <v>349</v>
      </c>
      <c r="V25" s="188">
        <v>46</v>
      </c>
      <c r="W25" s="188">
        <v>373</v>
      </c>
      <c r="X25" s="188">
        <v>371</v>
      </c>
      <c r="Y25" s="188">
        <v>1</v>
      </c>
      <c r="Z25" s="188">
        <v>1</v>
      </c>
      <c r="AA25" s="188">
        <v>214</v>
      </c>
      <c r="AB25" s="189">
        <v>26</v>
      </c>
    </row>
    <row r="26" spans="1:28" ht="15.75">
      <c r="A26" s="2"/>
      <c r="B26" s="172"/>
      <c r="C26" s="172"/>
      <c r="D26" s="172"/>
      <c r="E26" s="245"/>
      <c r="F26" s="172"/>
      <c r="G26" s="172"/>
      <c r="H26" s="173"/>
      <c r="I26" s="172"/>
      <c r="J26" s="172"/>
      <c r="K26" s="172"/>
      <c r="L26" s="172"/>
      <c r="M26" s="172"/>
      <c r="N26" s="172"/>
      <c r="O26" s="172"/>
      <c r="P26" s="172"/>
      <c r="Q26" s="173"/>
      <c r="R26" s="172"/>
      <c r="S26" s="172"/>
    </row>
    <row r="27" spans="1:28" ht="15.75">
      <c r="A27" s="21" t="s">
        <v>29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</row>
    <row r="28" spans="1:28" ht="15.75">
      <c r="A28" s="21" t="s">
        <v>30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28" ht="15.75">
      <c r="A29" s="21" t="s">
        <v>31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2" spans="1:28" ht="15.75">
      <c r="A32" s="21"/>
      <c r="B32" s="163"/>
    </row>
    <row r="33" spans="1:2" ht="15.75">
      <c r="A33" s="21"/>
      <c r="B33" s="163"/>
    </row>
  </sheetData>
  <mergeCells count="22">
    <mergeCell ref="A3:A6"/>
    <mergeCell ref="B3:J3"/>
    <mergeCell ref="K3:S3"/>
    <mergeCell ref="B4:D4"/>
    <mergeCell ref="E4:J4"/>
    <mergeCell ref="K4:M4"/>
    <mergeCell ref="N4:S4"/>
    <mergeCell ref="B5:B6"/>
    <mergeCell ref="C5:D5"/>
    <mergeCell ref="E5:E6"/>
    <mergeCell ref="F5:J5"/>
    <mergeCell ref="K5:K6"/>
    <mergeCell ref="L5:M5"/>
    <mergeCell ref="N5:N6"/>
    <mergeCell ref="O5:S5"/>
    <mergeCell ref="T3:AB3"/>
    <mergeCell ref="T4:V4"/>
    <mergeCell ref="W4:AB4"/>
    <mergeCell ref="T5:T6"/>
    <mergeCell ref="U5:V5"/>
    <mergeCell ref="W5:W6"/>
    <mergeCell ref="X5:AB5"/>
  </mergeCells>
  <conditionalFormatting sqref="B26:S27 B25:J25 L25:P25 R25:S25">
    <cfRule type="duplicateValues" dxfId="39" priority="13"/>
  </conditionalFormatting>
  <conditionalFormatting sqref="K25">
    <cfRule type="duplicateValues" dxfId="38" priority="5"/>
  </conditionalFormatting>
  <conditionalFormatting sqref="Q25">
    <cfRule type="duplicateValues" dxfId="37" priority="4"/>
  </conditionalFormatting>
  <conditionalFormatting sqref="U25:Y25 AA25:AB25">
    <cfRule type="duplicateValues" dxfId="36" priority="3"/>
  </conditionalFormatting>
  <conditionalFormatting sqref="T25">
    <cfRule type="duplicateValues" dxfId="35" priority="2"/>
  </conditionalFormatting>
  <conditionalFormatting sqref="Z25">
    <cfRule type="duplicateValues" dxfId="34" priority="1"/>
  </conditionalFormatting>
  <pageMargins left="0.7" right="0.7" top="0.78740157499999996" bottom="0.78740157499999996" header="0.3" footer="0.3"/>
  <pageSetup paperSize="8" scale="7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workbookViewId="0">
      <selection activeCell="C20" sqref="C20"/>
    </sheetView>
  </sheetViews>
  <sheetFormatPr defaultRowHeight="15"/>
  <cols>
    <col min="2" max="3" width="22" bestFit="1" customWidth="1"/>
    <col min="4" max="4" width="9.140625" style="294"/>
  </cols>
  <sheetData>
    <row r="1" spans="1:4" ht="15.75">
      <c r="A1" s="76" t="s">
        <v>124</v>
      </c>
      <c r="B1" s="76"/>
      <c r="C1" s="76"/>
    </row>
    <row r="2" spans="1:4" ht="16.5" thickBot="1">
      <c r="A2" s="77"/>
      <c r="B2" s="78"/>
      <c r="C2" s="78"/>
    </row>
    <row r="3" spans="1:4" ht="45" customHeight="1" thickBot="1">
      <c r="A3" s="79" t="s">
        <v>0</v>
      </c>
      <c r="B3" s="180" t="s">
        <v>47</v>
      </c>
      <c r="C3" s="181" t="s">
        <v>48</v>
      </c>
      <c r="D3" s="173"/>
    </row>
    <row r="4" spans="1:4" ht="15.75">
      <c r="A4" s="80" t="s">
        <v>11</v>
      </c>
      <c r="B4" s="178">
        <v>132</v>
      </c>
      <c r="C4" s="41">
        <v>181</v>
      </c>
      <c r="D4" s="295"/>
    </row>
    <row r="5" spans="1:4" ht="15.75">
      <c r="A5" s="81" t="s">
        <v>12</v>
      </c>
      <c r="B5" s="170">
        <v>163</v>
      </c>
      <c r="C5" s="36">
        <v>167</v>
      </c>
      <c r="D5" s="295"/>
    </row>
    <row r="6" spans="1:4" ht="15.75">
      <c r="A6" s="81" t="s">
        <v>13</v>
      </c>
      <c r="B6" s="170">
        <v>399</v>
      </c>
      <c r="C6" s="36">
        <v>410</v>
      </c>
      <c r="D6" s="295"/>
    </row>
    <row r="7" spans="1:4" ht="15.75">
      <c r="A7" s="81" t="s">
        <v>14</v>
      </c>
      <c r="B7" s="170">
        <v>718</v>
      </c>
      <c r="C7" s="36">
        <v>730</v>
      </c>
      <c r="D7" s="295"/>
    </row>
    <row r="8" spans="1:4" ht="15.75">
      <c r="A8" s="81" t="s">
        <v>15</v>
      </c>
      <c r="B8" s="170">
        <v>2103</v>
      </c>
      <c r="C8" s="36">
        <v>2211</v>
      </c>
      <c r="D8" s="295"/>
    </row>
    <row r="9" spans="1:4" ht="15.75">
      <c r="A9" s="81" t="s">
        <v>16</v>
      </c>
      <c r="B9" s="170">
        <v>660</v>
      </c>
      <c r="C9" s="36">
        <v>683</v>
      </c>
      <c r="D9" s="295"/>
    </row>
    <row r="10" spans="1:4" ht="15.75">
      <c r="A10" s="81" t="s">
        <v>17</v>
      </c>
      <c r="B10" s="170">
        <v>929</v>
      </c>
      <c r="C10" s="36">
        <v>950</v>
      </c>
      <c r="D10" s="295"/>
    </row>
    <row r="11" spans="1:4" ht="15.75">
      <c r="A11" s="81" t="s">
        <v>18</v>
      </c>
      <c r="B11" s="170">
        <v>875</v>
      </c>
      <c r="C11" s="36">
        <v>935</v>
      </c>
      <c r="D11" s="295"/>
    </row>
    <row r="12" spans="1:4" ht="15.75">
      <c r="A12" s="81" t="s">
        <v>19</v>
      </c>
      <c r="B12" s="170">
        <v>795</v>
      </c>
      <c r="C12" s="36">
        <v>845</v>
      </c>
      <c r="D12" s="295"/>
    </row>
    <row r="13" spans="1:4" ht="15.75">
      <c r="A13" s="81" t="s">
        <v>20</v>
      </c>
      <c r="B13" s="170">
        <v>501</v>
      </c>
      <c r="C13" s="36">
        <v>501</v>
      </c>
      <c r="D13" s="295"/>
    </row>
    <row r="14" spans="1:4" ht="15.75">
      <c r="A14" s="82" t="s">
        <v>21</v>
      </c>
      <c r="B14" s="170">
        <v>2662</v>
      </c>
      <c r="C14" s="36">
        <v>3432</v>
      </c>
      <c r="D14" s="295"/>
    </row>
    <row r="15" spans="1:4" ht="15.75">
      <c r="A15" s="81" t="s">
        <v>22</v>
      </c>
      <c r="B15" s="170">
        <v>3164</v>
      </c>
      <c r="C15" s="36">
        <v>3866</v>
      </c>
      <c r="D15" s="295"/>
    </row>
    <row r="16" spans="1:4" ht="15.75">
      <c r="A16" s="81" t="s">
        <v>23</v>
      </c>
      <c r="B16" s="170">
        <v>1469</v>
      </c>
      <c r="C16" s="36">
        <v>1622</v>
      </c>
      <c r="D16" s="295"/>
    </row>
    <row r="17" spans="1:4" ht="15.75">
      <c r="A17" s="81" t="s">
        <v>24</v>
      </c>
      <c r="B17" s="170">
        <v>2311</v>
      </c>
      <c r="C17" s="36">
        <v>2727</v>
      </c>
      <c r="D17" s="295"/>
    </row>
    <row r="18" spans="1:4" ht="15.75">
      <c r="A18" s="81" t="s">
        <v>25</v>
      </c>
      <c r="B18" s="170">
        <v>2648</v>
      </c>
      <c r="C18" s="36">
        <v>3412</v>
      </c>
      <c r="D18" s="295"/>
    </row>
    <row r="19" spans="1:4" ht="15.75">
      <c r="A19" s="81" t="s">
        <v>26</v>
      </c>
      <c r="B19" s="170">
        <v>1188</v>
      </c>
      <c r="C19" s="36">
        <v>1392</v>
      </c>
      <c r="D19" s="295"/>
    </row>
    <row r="20" spans="1:4" ht="15.75">
      <c r="A20" s="81" t="s">
        <v>27</v>
      </c>
      <c r="B20" s="170">
        <v>1660</v>
      </c>
      <c r="C20" s="309">
        <v>1949</v>
      </c>
      <c r="D20" s="295"/>
    </row>
    <row r="21" spans="1:4" ht="15.75" customHeight="1">
      <c r="A21" s="83" t="s">
        <v>28</v>
      </c>
      <c r="B21" s="179">
        <v>48</v>
      </c>
      <c r="C21" s="84">
        <v>48</v>
      </c>
      <c r="D21" s="295"/>
    </row>
    <row r="22" spans="1:4" ht="16.5" thickBot="1">
      <c r="A22" s="169" t="s">
        <v>49</v>
      </c>
      <c r="B22" s="286">
        <f>22377+B21</f>
        <v>22425</v>
      </c>
      <c r="C22" s="287">
        <f>SUM(C4:C21)</f>
        <v>26061</v>
      </c>
      <c r="D22" s="295"/>
    </row>
    <row r="23" spans="1:4" ht="16.5" thickBot="1">
      <c r="A23" s="171" t="s">
        <v>50</v>
      </c>
      <c r="B23" s="288">
        <f>19580+B21</f>
        <v>19628</v>
      </c>
      <c r="C23" s="287">
        <f>25477+C21</f>
        <v>25525</v>
      </c>
      <c r="D23" s="295"/>
    </row>
  </sheetData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workbookViewId="0">
      <selection activeCell="L15" sqref="L15"/>
    </sheetView>
  </sheetViews>
  <sheetFormatPr defaultRowHeight="15"/>
  <cols>
    <col min="1" max="1" width="15.42578125" customWidth="1"/>
    <col min="2" max="2" width="14.42578125" customWidth="1"/>
  </cols>
  <sheetData>
    <row r="1" spans="1:11" ht="15.75">
      <c r="A1" s="1" t="s">
        <v>51</v>
      </c>
      <c r="B1" s="2"/>
      <c r="C1" s="2"/>
      <c r="D1" s="2"/>
      <c r="E1" s="2"/>
      <c r="F1" s="2"/>
      <c r="G1" s="2"/>
      <c r="H1" s="2"/>
      <c r="I1" s="2"/>
      <c r="J1" s="2"/>
    </row>
    <row r="2" spans="1:11" ht="16.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>
      <c r="A3" s="344"/>
      <c r="B3" s="346" t="s">
        <v>52</v>
      </c>
      <c r="C3" s="352" t="s">
        <v>53</v>
      </c>
      <c r="D3" s="353"/>
      <c r="E3" s="343"/>
      <c r="F3" s="348" t="s">
        <v>53</v>
      </c>
      <c r="G3" s="349"/>
      <c r="H3" s="349"/>
      <c r="I3" s="350"/>
      <c r="J3" s="351" t="s">
        <v>53</v>
      </c>
      <c r="K3" s="350"/>
    </row>
    <row r="4" spans="1:11" ht="15.75">
      <c r="A4" s="345"/>
      <c r="B4" s="347"/>
      <c r="C4" s="85" t="s">
        <v>14</v>
      </c>
      <c r="D4" s="242" t="s">
        <v>54</v>
      </c>
      <c r="E4" s="86" t="s">
        <v>99</v>
      </c>
      <c r="F4" s="85" t="s">
        <v>32</v>
      </c>
      <c r="G4" s="87" t="s">
        <v>33</v>
      </c>
      <c r="H4" s="87" t="s">
        <v>55</v>
      </c>
      <c r="I4" s="86" t="s">
        <v>35</v>
      </c>
      <c r="J4" s="88" t="s">
        <v>56</v>
      </c>
      <c r="K4" s="86" t="s">
        <v>57</v>
      </c>
    </row>
    <row r="5" spans="1:11" ht="15.75">
      <c r="A5" s="89" t="s">
        <v>58</v>
      </c>
      <c r="B5" s="277">
        <v>64545</v>
      </c>
      <c r="C5" s="90">
        <v>55665</v>
      </c>
      <c r="D5" s="243">
        <v>8880</v>
      </c>
      <c r="E5" s="91"/>
      <c r="F5" s="90">
        <v>35391</v>
      </c>
      <c r="G5" s="92">
        <v>9604</v>
      </c>
      <c r="H5" s="92">
        <v>17392</v>
      </c>
      <c r="I5" s="91">
        <v>2158</v>
      </c>
      <c r="J5" s="93">
        <v>43328</v>
      </c>
      <c r="K5" s="91">
        <v>8293</v>
      </c>
    </row>
    <row r="6" spans="1:11" ht="15.75">
      <c r="A6" s="89" t="s">
        <v>59</v>
      </c>
      <c r="B6" s="277">
        <v>64721</v>
      </c>
      <c r="C6" s="278">
        <v>56250</v>
      </c>
      <c r="D6" s="243">
        <v>8468</v>
      </c>
      <c r="E6" s="91"/>
      <c r="F6" s="90">
        <v>33682</v>
      </c>
      <c r="G6" s="92">
        <v>11168</v>
      </c>
      <c r="H6" s="92">
        <v>17819</v>
      </c>
      <c r="I6" s="91">
        <v>2052</v>
      </c>
      <c r="J6" s="93">
        <v>43802</v>
      </c>
      <c r="K6" s="91">
        <v>8876</v>
      </c>
    </row>
    <row r="7" spans="1:11" ht="15.75">
      <c r="A7" s="89" t="s">
        <v>60</v>
      </c>
      <c r="B7" s="277">
        <v>66252</v>
      </c>
      <c r="C7" s="279">
        <v>58114</v>
      </c>
      <c r="D7" s="243">
        <v>8138</v>
      </c>
      <c r="E7" s="91"/>
      <c r="F7" s="90">
        <v>32946</v>
      </c>
      <c r="G7" s="92">
        <v>11793</v>
      </c>
      <c r="H7" s="92">
        <v>19507</v>
      </c>
      <c r="I7" s="91">
        <v>2006</v>
      </c>
      <c r="J7" s="93">
        <v>44904</v>
      </c>
      <c r="K7" s="91">
        <v>9641</v>
      </c>
    </row>
    <row r="8" spans="1:11" ht="15.75">
      <c r="A8" s="89" t="s">
        <v>61</v>
      </c>
      <c r="B8" s="277">
        <v>67321</v>
      </c>
      <c r="C8" s="90">
        <v>59260</v>
      </c>
      <c r="D8" s="243">
        <v>8061</v>
      </c>
      <c r="E8" s="91"/>
      <c r="F8" s="90">
        <v>33479</v>
      </c>
      <c r="G8" s="92">
        <v>12583</v>
      </c>
      <c r="H8" s="92">
        <v>19306</v>
      </c>
      <c r="I8" s="91">
        <v>1953</v>
      </c>
      <c r="J8" s="93">
        <v>45487</v>
      </c>
      <c r="K8" s="91">
        <v>11324</v>
      </c>
    </row>
    <row r="9" spans="1:11" ht="15.75">
      <c r="A9" s="94" t="s">
        <v>62</v>
      </c>
      <c r="B9" s="277">
        <v>65190</v>
      </c>
      <c r="C9" s="90">
        <v>57140</v>
      </c>
      <c r="D9" s="243">
        <v>8050</v>
      </c>
      <c r="E9" s="91"/>
      <c r="F9" s="90">
        <v>30887</v>
      </c>
      <c r="G9" s="92">
        <v>12545</v>
      </c>
      <c r="H9" s="92">
        <v>19924</v>
      </c>
      <c r="I9" s="91">
        <v>1834</v>
      </c>
      <c r="J9" s="93">
        <v>43909</v>
      </c>
      <c r="K9" s="91">
        <v>11810</v>
      </c>
    </row>
    <row r="10" spans="1:11" ht="15.75">
      <c r="A10" s="94" t="s">
        <v>63</v>
      </c>
      <c r="B10" s="277">
        <v>64673</v>
      </c>
      <c r="C10" s="90">
        <v>57469</v>
      </c>
      <c r="D10" s="243">
        <v>7204</v>
      </c>
      <c r="E10" s="91"/>
      <c r="F10" s="90">
        <v>30073</v>
      </c>
      <c r="G10" s="92">
        <v>11764</v>
      </c>
      <c r="H10" s="92">
        <v>20955</v>
      </c>
      <c r="I10" s="91">
        <v>1881</v>
      </c>
      <c r="J10" s="93">
        <v>43352</v>
      </c>
      <c r="K10" s="91">
        <v>12735</v>
      </c>
    </row>
    <row r="11" spans="1:11" ht="15.75">
      <c r="A11" s="94" t="s">
        <v>64</v>
      </c>
      <c r="B11" s="277">
        <v>63419</v>
      </c>
      <c r="C11" s="90">
        <v>56623</v>
      </c>
      <c r="D11" s="243">
        <v>6796</v>
      </c>
      <c r="E11" s="91"/>
      <c r="F11" s="90">
        <v>29714</v>
      </c>
      <c r="G11" s="92">
        <v>10906</v>
      </c>
      <c r="H11" s="92">
        <v>21073</v>
      </c>
      <c r="I11" s="91">
        <v>1726</v>
      </c>
      <c r="J11" s="93">
        <v>42786</v>
      </c>
      <c r="K11" s="91">
        <v>12547</v>
      </c>
    </row>
    <row r="12" spans="1:11" ht="15.75">
      <c r="A12" s="94" t="s">
        <v>65</v>
      </c>
      <c r="B12" s="277">
        <v>62623</v>
      </c>
      <c r="C12" s="90">
        <v>56363</v>
      </c>
      <c r="D12" s="243">
        <v>6260</v>
      </c>
      <c r="E12" s="91"/>
      <c r="F12" s="90">
        <v>29245</v>
      </c>
      <c r="G12" s="92">
        <v>9950</v>
      </c>
      <c r="H12" s="92">
        <v>21566</v>
      </c>
      <c r="I12" s="91">
        <v>1862</v>
      </c>
      <c r="J12" s="93">
        <v>41550</v>
      </c>
      <c r="K12" s="91">
        <v>13096</v>
      </c>
    </row>
    <row r="13" spans="1:11" ht="15.75">
      <c r="A13" s="94" t="s">
        <v>66</v>
      </c>
      <c r="B13" s="277">
        <v>61672</v>
      </c>
      <c r="C13" s="90">
        <v>55456</v>
      </c>
      <c r="D13" s="92">
        <v>6216</v>
      </c>
      <c r="E13" s="91"/>
      <c r="F13" s="90">
        <v>28549</v>
      </c>
      <c r="G13" s="92">
        <v>10166</v>
      </c>
      <c r="H13" s="92">
        <v>21089</v>
      </c>
      <c r="I13" s="91">
        <v>1868</v>
      </c>
      <c r="J13" s="93">
        <v>40364</v>
      </c>
      <c r="K13" s="91">
        <v>15041</v>
      </c>
    </row>
    <row r="14" spans="1:11" ht="15.75">
      <c r="A14" s="94" t="s">
        <v>95</v>
      </c>
      <c r="B14" s="277">
        <v>63033</v>
      </c>
      <c r="C14" s="90">
        <v>57912</v>
      </c>
      <c r="D14" s="92">
        <v>5121</v>
      </c>
      <c r="E14" s="91"/>
      <c r="F14" s="90">
        <v>29657</v>
      </c>
      <c r="G14" s="92">
        <v>10216</v>
      </c>
      <c r="H14" s="92">
        <v>21298</v>
      </c>
      <c r="I14" s="91">
        <v>1862</v>
      </c>
      <c r="J14" s="93">
        <v>41733</v>
      </c>
      <c r="K14" s="91">
        <v>14692</v>
      </c>
    </row>
    <row r="15" spans="1:11" ht="15.75">
      <c r="A15" s="94" t="s">
        <v>96</v>
      </c>
      <c r="B15" s="277">
        <v>61117</v>
      </c>
      <c r="C15" s="90">
        <v>55755</v>
      </c>
      <c r="D15" s="243">
        <v>4453</v>
      </c>
      <c r="E15" s="91">
        <v>909</v>
      </c>
      <c r="F15" s="90">
        <v>29066</v>
      </c>
      <c r="G15" s="92">
        <v>10298</v>
      </c>
      <c r="H15" s="92">
        <v>19768</v>
      </c>
      <c r="I15" s="91">
        <v>1985</v>
      </c>
      <c r="J15" s="93">
        <v>40301</v>
      </c>
      <c r="K15" s="91">
        <v>14413</v>
      </c>
    </row>
    <row r="16" spans="1:11" ht="16.5" thickBot="1">
      <c r="A16" s="302" t="s">
        <v>125</v>
      </c>
      <c r="B16" s="303">
        <v>65037</v>
      </c>
      <c r="C16" s="304">
        <v>59317</v>
      </c>
      <c r="D16" s="305">
        <v>4781</v>
      </c>
      <c r="E16" s="306">
        <v>939</v>
      </c>
      <c r="F16" s="304">
        <v>31626</v>
      </c>
      <c r="G16" s="307">
        <v>11475</v>
      </c>
      <c r="H16" s="307">
        <v>20062</v>
      </c>
      <c r="I16" s="306">
        <v>1874</v>
      </c>
      <c r="J16" s="308">
        <v>42860</v>
      </c>
      <c r="K16" s="306">
        <v>15651</v>
      </c>
    </row>
    <row r="17" spans="1:11" ht="15.75">
      <c r="A17" s="300"/>
      <c r="B17" s="301"/>
      <c r="C17" s="294"/>
      <c r="G17" s="294"/>
      <c r="I17" s="294"/>
      <c r="J17" s="294"/>
      <c r="K17" s="294"/>
    </row>
    <row r="18" spans="1:11">
      <c r="A18" s="299"/>
      <c r="B18" s="299"/>
    </row>
  </sheetData>
  <mergeCells count="5">
    <mergeCell ref="A3:A4"/>
    <mergeCell ref="B3:B4"/>
    <mergeCell ref="F3:I3"/>
    <mergeCell ref="J3:K3"/>
    <mergeCell ref="C3:E3"/>
  </mergeCells>
  <pageMargins left="0.7" right="0.7" top="0.78740157499999996" bottom="0.78740157499999996" header="0.3" footer="0.3"/>
  <pageSetup paperSize="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workbookViewId="0">
      <selection activeCell="I15" sqref="I15"/>
    </sheetView>
  </sheetViews>
  <sheetFormatPr defaultRowHeight="15"/>
  <cols>
    <col min="1" max="1" width="12" customWidth="1"/>
  </cols>
  <sheetData>
    <row r="1" spans="1:13" ht="15.75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16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5.75">
      <c r="A3" s="355"/>
      <c r="B3" s="357" t="s">
        <v>68</v>
      </c>
      <c r="C3" s="352" t="s">
        <v>53</v>
      </c>
      <c r="D3" s="353"/>
      <c r="E3" s="342"/>
      <c r="F3" s="352" t="s">
        <v>53</v>
      </c>
      <c r="G3" s="353"/>
      <c r="H3" s="353"/>
      <c r="I3" s="354"/>
      <c r="J3" s="352" t="s">
        <v>53</v>
      </c>
      <c r="K3" s="354"/>
      <c r="L3" s="352" t="s">
        <v>53</v>
      </c>
      <c r="M3" s="354"/>
    </row>
    <row r="4" spans="1:13" ht="16.5" thickBot="1">
      <c r="A4" s="356"/>
      <c r="B4" s="358"/>
      <c r="C4" s="95" t="s">
        <v>14</v>
      </c>
      <c r="D4" s="280" t="s">
        <v>54</v>
      </c>
      <c r="E4" s="96" t="s">
        <v>99</v>
      </c>
      <c r="F4" s="95" t="s">
        <v>32</v>
      </c>
      <c r="G4" s="97" t="s">
        <v>33</v>
      </c>
      <c r="H4" s="98" t="s">
        <v>55</v>
      </c>
      <c r="I4" s="99" t="s">
        <v>35</v>
      </c>
      <c r="J4" s="95" t="s">
        <v>69</v>
      </c>
      <c r="K4" s="96" t="s">
        <v>70</v>
      </c>
      <c r="L4" s="95" t="s">
        <v>56</v>
      </c>
      <c r="M4" s="99" t="s">
        <v>57</v>
      </c>
    </row>
    <row r="5" spans="1:13" ht="15.75">
      <c r="A5" s="89" t="s">
        <v>58</v>
      </c>
      <c r="B5" s="254">
        <v>23091</v>
      </c>
      <c r="C5" s="258">
        <v>19308</v>
      </c>
      <c r="D5" s="281">
        <v>3783</v>
      </c>
      <c r="E5" s="259"/>
      <c r="F5" s="258">
        <v>12054</v>
      </c>
      <c r="G5" s="262">
        <v>4645</v>
      </c>
      <c r="H5" s="262">
        <v>4738</v>
      </c>
      <c r="I5" s="259">
        <v>1654</v>
      </c>
      <c r="J5" s="251">
        <v>23051</v>
      </c>
      <c r="K5" s="263">
        <v>40</v>
      </c>
      <c r="L5" s="258">
        <v>14171</v>
      </c>
      <c r="M5" s="259">
        <v>2865</v>
      </c>
    </row>
    <row r="6" spans="1:13" ht="15.75">
      <c r="A6" s="89" t="s">
        <v>59</v>
      </c>
      <c r="B6" s="254">
        <v>22032</v>
      </c>
      <c r="C6" s="100">
        <v>18967</v>
      </c>
      <c r="D6" s="263">
        <v>3065</v>
      </c>
      <c r="E6" s="101"/>
      <c r="F6" s="100">
        <v>10680</v>
      </c>
      <c r="G6" s="102">
        <v>4967</v>
      </c>
      <c r="H6" s="102">
        <v>4876</v>
      </c>
      <c r="I6" s="101">
        <v>1509</v>
      </c>
      <c r="J6" s="251">
        <v>21945</v>
      </c>
      <c r="K6" s="263">
        <v>48</v>
      </c>
      <c r="L6" s="100">
        <v>13669</v>
      </c>
      <c r="M6" s="101">
        <v>2831</v>
      </c>
    </row>
    <row r="7" spans="1:13" ht="15.75">
      <c r="A7" s="89" t="s">
        <v>60</v>
      </c>
      <c r="B7" s="254">
        <v>21337</v>
      </c>
      <c r="C7" s="100">
        <v>18308</v>
      </c>
      <c r="D7" s="263">
        <v>3029</v>
      </c>
      <c r="E7" s="101"/>
      <c r="F7" s="100">
        <v>10113</v>
      </c>
      <c r="G7" s="102">
        <v>5141</v>
      </c>
      <c r="H7" s="102">
        <v>4603</v>
      </c>
      <c r="I7" s="101">
        <v>1480</v>
      </c>
      <c r="J7" s="251">
        <v>21312</v>
      </c>
      <c r="K7" s="263">
        <v>25</v>
      </c>
      <c r="L7" s="100">
        <v>13391</v>
      </c>
      <c r="M7" s="101">
        <v>2987</v>
      </c>
    </row>
    <row r="8" spans="1:13" ht="15.75">
      <c r="A8" s="89" t="s">
        <v>61</v>
      </c>
      <c r="B8" s="254">
        <v>19921</v>
      </c>
      <c r="C8" s="100">
        <v>17147</v>
      </c>
      <c r="D8" s="263">
        <v>2774</v>
      </c>
      <c r="E8" s="101"/>
      <c r="F8" s="100">
        <v>9315</v>
      </c>
      <c r="G8" s="102">
        <v>4761</v>
      </c>
      <c r="H8" s="102">
        <v>4409</v>
      </c>
      <c r="I8" s="101">
        <v>1436</v>
      </c>
      <c r="J8" s="251">
        <v>19907</v>
      </c>
      <c r="K8" s="263">
        <v>14</v>
      </c>
      <c r="L8" s="100">
        <v>12357</v>
      </c>
      <c r="M8" s="101">
        <v>3092</v>
      </c>
    </row>
    <row r="9" spans="1:13" ht="15.75">
      <c r="A9" s="103" t="s">
        <v>62</v>
      </c>
      <c r="B9" s="254">
        <v>20348</v>
      </c>
      <c r="C9" s="100">
        <v>17347</v>
      </c>
      <c r="D9" s="263">
        <v>3001</v>
      </c>
      <c r="E9" s="101"/>
      <c r="F9" s="100">
        <v>9735</v>
      </c>
      <c r="G9" s="102">
        <v>5060</v>
      </c>
      <c r="H9" s="102">
        <v>4221</v>
      </c>
      <c r="I9" s="101">
        <v>1332</v>
      </c>
      <c r="J9" s="251">
        <v>20312</v>
      </c>
      <c r="K9" s="263">
        <v>6</v>
      </c>
      <c r="L9" s="100">
        <v>12619</v>
      </c>
      <c r="M9" s="101">
        <v>3162</v>
      </c>
    </row>
    <row r="10" spans="1:13" ht="15.75">
      <c r="A10" s="103" t="s">
        <v>63</v>
      </c>
      <c r="B10" s="254">
        <v>20471</v>
      </c>
      <c r="C10" s="100">
        <v>17637</v>
      </c>
      <c r="D10" s="263">
        <v>2834</v>
      </c>
      <c r="E10" s="101"/>
      <c r="F10" s="100">
        <v>9892</v>
      </c>
      <c r="G10" s="102">
        <v>5000</v>
      </c>
      <c r="H10" s="102">
        <v>4185</v>
      </c>
      <c r="I10" s="101">
        <v>1394</v>
      </c>
      <c r="J10" s="251">
        <v>20453</v>
      </c>
      <c r="K10" s="263">
        <v>18</v>
      </c>
      <c r="L10" s="100">
        <v>12672</v>
      </c>
      <c r="M10" s="101">
        <v>3481</v>
      </c>
    </row>
    <row r="11" spans="1:13" ht="15.75">
      <c r="A11" s="103" t="s">
        <v>64</v>
      </c>
      <c r="B11" s="254">
        <v>20413</v>
      </c>
      <c r="C11" s="100">
        <v>17682</v>
      </c>
      <c r="D11" s="263">
        <v>2731</v>
      </c>
      <c r="E11" s="101"/>
      <c r="F11" s="100">
        <v>9541</v>
      </c>
      <c r="G11" s="102">
        <v>4815</v>
      </c>
      <c r="H11" s="102">
        <v>4720</v>
      </c>
      <c r="I11" s="101">
        <v>1337</v>
      </c>
      <c r="J11" s="251">
        <v>20412</v>
      </c>
      <c r="K11" s="263">
        <v>1</v>
      </c>
      <c r="L11" s="100">
        <v>12691</v>
      </c>
      <c r="M11" s="101">
        <v>3745</v>
      </c>
    </row>
    <row r="12" spans="1:13" ht="15.75">
      <c r="A12" s="103" t="s">
        <v>65</v>
      </c>
      <c r="B12" s="254">
        <v>18967</v>
      </c>
      <c r="C12" s="100">
        <v>16387</v>
      </c>
      <c r="D12" s="263">
        <v>2580</v>
      </c>
      <c r="E12" s="101"/>
      <c r="F12" s="100">
        <v>8999</v>
      </c>
      <c r="G12" s="102">
        <v>4264</v>
      </c>
      <c r="H12" s="102">
        <v>4455</v>
      </c>
      <c r="I12" s="101">
        <v>1249</v>
      </c>
      <c r="J12" s="251">
        <v>18966</v>
      </c>
      <c r="K12" s="263">
        <v>1</v>
      </c>
      <c r="L12" s="100">
        <v>11920</v>
      </c>
      <c r="M12" s="101">
        <v>3408</v>
      </c>
    </row>
    <row r="13" spans="1:13" ht="15.75">
      <c r="A13" s="253" t="s">
        <v>66</v>
      </c>
      <c r="B13" s="255">
        <v>21767</v>
      </c>
      <c r="C13" s="260">
        <v>18959</v>
      </c>
      <c r="D13" s="264">
        <v>2808</v>
      </c>
      <c r="E13" s="261"/>
      <c r="F13" s="260">
        <v>10417</v>
      </c>
      <c r="G13" s="250">
        <v>5108</v>
      </c>
      <c r="H13" s="250">
        <v>4986</v>
      </c>
      <c r="I13" s="261">
        <v>1256</v>
      </c>
      <c r="J13" s="252">
        <v>21763</v>
      </c>
      <c r="K13" s="264">
        <v>4</v>
      </c>
      <c r="L13" s="260">
        <v>13393</v>
      </c>
      <c r="M13" s="261">
        <v>4202</v>
      </c>
    </row>
    <row r="14" spans="1:13" ht="15.75">
      <c r="A14" s="253" t="s">
        <v>95</v>
      </c>
      <c r="B14" s="255">
        <v>23217</v>
      </c>
      <c r="C14" s="260">
        <v>21024</v>
      </c>
      <c r="D14" s="264">
        <v>2193</v>
      </c>
      <c r="E14" s="261"/>
      <c r="F14" s="260">
        <v>11315</v>
      </c>
      <c r="G14" s="250">
        <v>5323</v>
      </c>
      <c r="H14" s="250">
        <v>5235</v>
      </c>
      <c r="I14" s="261">
        <v>1344</v>
      </c>
      <c r="J14" s="252">
        <v>23212</v>
      </c>
      <c r="K14" s="264">
        <v>5</v>
      </c>
      <c r="L14" s="260">
        <v>14471</v>
      </c>
      <c r="M14" s="261">
        <v>4660</v>
      </c>
    </row>
    <row r="15" spans="1:13" ht="15.75">
      <c r="A15" s="253" t="s">
        <v>96</v>
      </c>
      <c r="B15" s="255">
        <v>25474</v>
      </c>
      <c r="C15" s="260">
        <v>22625</v>
      </c>
      <c r="D15" s="264">
        <v>2309</v>
      </c>
      <c r="E15" s="261">
        <v>540</v>
      </c>
      <c r="F15" s="260">
        <v>12983</v>
      </c>
      <c r="G15" s="250">
        <v>5712</v>
      </c>
      <c r="H15" s="250">
        <v>5524</v>
      </c>
      <c r="I15" s="261">
        <v>1255</v>
      </c>
      <c r="J15" s="252">
        <v>25472</v>
      </c>
      <c r="K15" s="264">
        <v>2</v>
      </c>
      <c r="L15" s="260">
        <v>16062</v>
      </c>
      <c r="M15" s="261">
        <v>5439</v>
      </c>
    </row>
    <row r="16" spans="1:13" ht="16.5" thickBot="1">
      <c r="A16" s="246" t="s">
        <v>125</v>
      </c>
      <c r="B16" s="256">
        <v>26061</v>
      </c>
      <c r="C16" s="247">
        <v>23469</v>
      </c>
      <c r="D16" s="265">
        <v>2056</v>
      </c>
      <c r="E16" s="248">
        <v>536</v>
      </c>
      <c r="F16" s="247">
        <v>13138</v>
      </c>
      <c r="G16" s="249">
        <v>6145</v>
      </c>
      <c r="H16" s="249">
        <v>5584</v>
      </c>
      <c r="I16" s="248">
        <v>1194</v>
      </c>
      <c r="J16" s="257">
        <v>26012</v>
      </c>
      <c r="K16" s="265">
        <v>1</v>
      </c>
      <c r="L16" s="247">
        <v>16181</v>
      </c>
      <c r="M16" s="248">
        <v>5792</v>
      </c>
    </row>
    <row r="17" spans="3:13">
      <c r="C17" s="163"/>
      <c r="D17" s="163"/>
      <c r="F17" s="294"/>
      <c r="G17" s="297"/>
      <c r="H17" s="297"/>
      <c r="I17" s="297"/>
      <c r="J17" s="167"/>
      <c r="K17" s="167"/>
      <c r="L17" s="167"/>
      <c r="M17" s="167"/>
    </row>
    <row r="18" spans="3:13">
      <c r="C18" s="163"/>
      <c r="G18" s="167"/>
      <c r="H18" s="167"/>
      <c r="I18" s="167"/>
      <c r="J18" s="167"/>
      <c r="K18" s="167"/>
      <c r="L18" s="167"/>
      <c r="M18" s="167"/>
    </row>
    <row r="19" spans="3:13" ht="15.75">
      <c r="G19" s="167"/>
      <c r="H19" s="167"/>
      <c r="I19" s="167"/>
      <c r="J19" s="167"/>
      <c r="K19" s="167"/>
      <c r="L19" s="298"/>
      <c r="M19" s="298"/>
    </row>
    <row r="20" spans="3:13">
      <c r="G20" s="167"/>
      <c r="H20" s="167"/>
      <c r="I20" s="167"/>
      <c r="J20" s="167"/>
      <c r="K20" s="167"/>
      <c r="L20" s="167"/>
      <c r="M20" s="167"/>
    </row>
    <row r="21" spans="3:13">
      <c r="G21" s="167"/>
      <c r="H21" s="167"/>
      <c r="I21" s="167"/>
      <c r="J21" s="167"/>
      <c r="K21" s="167"/>
      <c r="L21" s="167"/>
      <c r="M21" s="167"/>
    </row>
    <row r="22" spans="3:13">
      <c r="G22" s="167"/>
      <c r="H22" s="167"/>
      <c r="I22" s="167"/>
      <c r="J22" s="167"/>
      <c r="K22" s="167"/>
      <c r="L22" s="167"/>
      <c r="M22" s="167"/>
    </row>
  </sheetData>
  <mergeCells count="6">
    <mergeCell ref="L3:M3"/>
    <mergeCell ref="A3:A4"/>
    <mergeCell ref="B3:B4"/>
    <mergeCell ref="F3:I3"/>
    <mergeCell ref="J3:K3"/>
    <mergeCell ref="C3:E3"/>
  </mergeCells>
  <pageMargins left="0.7" right="0.7" top="0.78740157499999996" bottom="0.78740157499999996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workbookViewId="0">
      <selection activeCell="D15" sqref="D15"/>
    </sheetView>
  </sheetViews>
  <sheetFormatPr defaultRowHeight="15"/>
  <cols>
    <col min="1" max="1" width="12" customWidth="1"/>
  </cols>
  <sheetData>
    <row r="1" spans="1:3" ht="15.75">
      <c r="A1" s="104" t="s">
        <v>71</v>
      </c>
      <c r="B1" s="105"/>
      <c r="C1" s="105"/>
    </row>
    <row r="2" spans="1:3" ht="16.5" thickBot="1">
      <c r="A2" s="106"/>
      <c r="B2" s="105"/>
      <c r="C2" s="105"/>
    </row>
    <row r="3" spans="1:3">
      <c r="A3" s="359"/>
      <c r="B3" s="361" t="s">
        <v>72</v>
      </c>
      <c r="C3" s="363" t="s">
        <v>73</v>
      </c>
    </row>
    <row r="4" spans="1:3" ht="15.75" thickBot="1">
      <c r="A4" s="360"/>
      <c r="B4" s="362"/>
      <c r="C4" s="364"/>
    </row>
    <row r="5" spans="1:3" ht="15.75">
      <c r="A5" s="89" t="s">
        <v>58</v>
      </c>
      <c r="B5" s="90">
        <v>2770</v>
      </c>
      <c r="C5" s="91">
        <v>40</v>
      </c>
    </row>
    <row r="6" spans="1:3" ht="15.75">
      <c r="A6" s="89" t="s">
        <v>59</v>
      </c>
      <c r="B6" s="90">
        <v>2828</v>
      </c>
      <c r="C6" s="91">
        <v>48</v>
      </c>
    </row>
    <row r="7" spans="1:3" ht="15.75">
      <c r="A7" s="89" t="s">
        <v>60</v>
      </c>
      <c r="B7" s="90">
        <v>2538</v>
      </c>
      <c r="C7" s="91">
        <v>25</v>
      </c>
    </row>
    <row r="8" spans="1:3" ht="15.75">
      <c r="A8" s="107" t="s">
        <v>61</v>
      </c>
      <c r="B8" s="90">
        <v>2278</v>
      </c>
      <c r="C8" s="91">
        <v>14</v>
      </c>
    </row>
    <row r="9" spans="1:3" ht="15.75">
      <c r="A9" s="94" t="s">
        <v>74</v>
      </c>
      <c r="B9" s="90">
        <v>1700</v>
      </c>
      <c r="C9" s="91">
        <v>6</v>
      </c>
    </row>
    <row r="10" spans="1:3" ht="15.75">
      <c r="A10" s="94" t="s">
        <v>63</v>
      </c>
      <c r="B10" s="90">
        <v>1389</v>
      </c>
      <c r="C10" s="91">
        <v>18</v>
      </c>
    </row>
    <row r="11" spans="1:3" ht="15.75">
      <c r="A11" s="94" t="s">
        <v>64</v>
      </c>
      <c r="B11" s="90">
        <v>1197</v>
      </c>
      <c r="C11" s="91">
        <v>1</v>
      </c>
    </row>
    <row r="12" spans="1:3" ht="15.75">
      <c r="A12" s="94" t="s">
        <v>65</v>
      </c>
      <c r="B12" s="90">
        <v>1022</v>
      </c>
      <c r="C12" s="91">
        <v>1</v>
      </c>
    </row>
    <row r="13" spans="1:3" ht="15.75">
      <c r="A13" s="94" t="s">
        <v>66</v>
      </c>
      <c r="B13" s="90">
        <v>972</v>
      </c>
      <c r="C13" s="91">
        <v>4</v>
      </c>
    </row>
    <row r="14" spans="1:3" ht="15.75">
      <c r="A14" s="268" t="s">
        <v>95</v>
      </c>
      <c r="B14" s="269">
        <v>809</v>
      </c>
      <c r="C14" s="270">
        <v>5</v>
      </c>
    </row>
    <row r="15" spans="1:3" ht="15.75">
      <c r="A15" s="268" t="s">
        <v>96</v>
      </c>
      <c r="B15" s="269">
        <v>978</v>
      </c>
      <c r="C15" s="296">
        <v>2</v>
      </c>
    </row>
    <row r="16" spans="1:3" ht="16.5" thickBot="1">
      <c r="A16" s="266" t="s">
        <v>125</v>
      </c>
      <c r="B16" s="271">
        <v>857</v>
      </c>
      <c r="C16" s="267">
        <v>1</v>
      </c>
    </row>
  </sheetData>
  <mergeCells count="3">
    <mergeCell ref="A3:A4"/>
    <mergeCell ref="B3:B4"/>
    <mergeCell ref="C3:C4"/>
  </mergeCells>
  <pageMargins left="0.7" right="0.7" top="0.78740157499999996" bottom="0.78740157499999996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7"/>
  <sheetViews>
    <sheetView workbookViewId="0">
      <selection activeCell="T14" sqref="T14"/>
    </sheetView>
  </sheetViews>
  <sheetFormatPr defaultRowHeight="15"/>
  <cols>
    <col min="1" max="1" width="14" customWidth="1"/>
  </cols>
  <sheetData>
    <row r="1" spans="1:21" ht="15.75">
      <c r="A1" s="108" t="s">
        <v>126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9"/>
      <c r="O1" s="110"/>
      <c r="P1" s="110"/>
      <c r="Q1" s="110"/>
      <c r="R1" s="110"/>
      <c r="S1" s="110"/>
      <c r="T1" s="110"/>
      <c r="U1" s="110"/>
    </row>
    <row r="2" spans="1:21" ht="15.7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  <c r="O2" s="110"/>
      <c r="P2" s="110"/>
      <c r="Q2" s="110"/>
      <c r="R2" s="110"/>
      <c r="S2" s="110"/>
      <c r="T2" s="110"/>
      <c r="U2" s="110"/>
    </row>
    <row r="3" spans="1:21">
      <c r="A3" s="111" t="s">
        <v>75</v>
      </c>
      <c r="B3" s="112" t="s">
        <v>127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4"/>
      <c r="P3" s="114"/>
      <c r="Q3" s="114"/>
      <c r="R3" s="114"/>
      <c r="S3" s="114"/>
      <c r="T3" s="114"/>
      <c r="U3" s="114"/>
    </row>
    <row r="4" spans="1:21">
      <c r="A4" s="111" t="s">
        <v>36</v>
      </c>
      <c r="B4" s="113" t="s">
        <v>76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  <c r="P4" s="114"/>
      <c r="Q4" s="114"/>
      <c r="R4" s="114"/>
      <c r="S4" s="114"/>
      <c r="T4" s="114"/>
      <c r="U4" s="114"/>
    </row>
    <row r="5" spans="1:21">
      <c r="A5" s="111"/>
      <c r="B5" s="113" t="s">
        <v>128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4"/>
      <c r="P5" s="114"/>
      <c r="Q5" s="114"/>
      <c r="R5" s="114"/>
      <c r="S5" s="114"/>
      <c r="T5" s="114"/>
      <c r="U5" s="114"/>
    </row>
    <row r="6" spans="1:21">
      <c r="A6" s="111"/>
      <c r="B6" s="113" t="s">
        <v>77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  <c r="P6" s="114"/>
      <c r="Q6" s="114"/>
      <c r="R6" s="114"/>
      <c r="S6" s="114"/>
      <c r="T6" s="114"/>
      <c r="U6" s="114"/>
    </row>
    <row r="7" spans="1:21">
      <c r="A7" s="111"/>
      <c r="B7" s="113" t="s">
        <v>78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  <c r="P7" s="114"/>
      <c r="Q7" s="114"/>
      <c r="R7" s="114"/>
      <c r="S7" s="114"/>
      <c r="T7" s="114"/>
      <c r="U7" s="114"/>
    </row>
    <row r="8" spans="1:21">
      <c r="A8" s="111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4"/>
      <c r="P8" s="114"/>
      <c r="Q8" s="114"/>
      <c r="R8" s="114"/>
      <c r="S8" s="114"/>
      <c r="T8" s="114"/>
      <c r="U8" s="114"/>
    </row>
    <row r="9" spans="1:21">
      <c r="A9" s="111" t="s">
        <v>129</v>
      </c>
      <c r="B9" s="244"/>
      <c r="C9" s="244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4"/>
      <c r="P9" s="114"/>
      <c r="Q9" s="114"/>
      <c r="R9" s="114"/>
      <c r="S9" s="114"/>
      <c r="T9" s="114"/>
      <c r="U9" s="114"/>
    </row>
    <row r="11" spans="1:21" ht="15.75" thickBot="1"/>
    <row r="12" spans="1:21" ht="18">
      <c r="A12" s="153" t="s">
        <v>79</v>
      </c>
      <c r="B12" s="366" t="s">
        <v>32</v>
      </c>
      <c r="C12" s="366"/>
      <c r="D12" s="366"/>
      <c r="E12" s="366"/>
      <c r="F12" s="366" t="s">
        <v>34</v>
      </c>
      <c r="G12" s="366"/>
      <c r="H12" s="366"/>
      <c r="I12" s="366"/>
      <c r="J12" s="365" t="s">
        <v>80</v>
      </c>
      <c r="K12" s="365"/>
      <c r="L12" s="365"/>
      <c r="M12" s="365"/>
      <c r="N12" s="365" t="s">
        <v>81</v>
      </c>
      <c r="O12" s="365"/>
      <c r="P12" s="365"/>
      <c r="Q12" s="365"/>
      <c r="R12" s="365" t="s">
        <v>5</v>
      </c>
      <c r="S12" s="365"/>
      <c r="T12" s="365"/>
      <c r="U12" s="365"/>
    </row>
    <row r="13" spans="1:21" ht="15.75" thickBot="1">
      <c r="A13" s="154" t="s">
        <v>0</v>
      </c>
      <c r="B13" s="155" t="s">
        <v>82</v>
      </c>
      <c r="C13" s="156" t="s">
        <v>83</v>
      </c>
      <c r="D13" s="156" t="s">
        <v>84</v>
      </c>
      <c r="E13" s="157" t="s">
        <v>85</v>
      </c>
      <c r="F13" s="155" t="s">
        <v>82</v>
      </c>
      <c r="G13" s="156" t="s">
        <v>83</v>
      </c>
      <c r="H13" s="156" t="s">
        <v>84</v>
      </c>
      <c r="I13" s="157" t="s">
        <v>85</v>
      </c>
      <c r="J13" s="158" t="s">
        <v>82</v>
      </c>
      <c r="K13" s="156" t="s">
        <v>83</v>
      </c>
      <c r="L13" s="156" t="s">
        <v>84</v>
      </c>
      <c r="M13" s="157" t="s">
        <v>85</v>
      </c>
      <c r="N13" s="158" t="s">
        <v>82</v>
      </c>
      <c r="O13" s="156" t="s">
        <v>83</v>
      </c>
      <c r="P13" s="156" t="s">
        <v>84</v>
      </c>
      <c r="Q13" s="157" t="s">
        <v>85</v>
      </c>
      <c r="R13" s="159" t="s">
        <v>82</v>
      </c>
      <c r="S13" s="160" t="s">
        <v>83</v>
      </c>
      <c r="T13" s="160" t="s">
        <v>84</v>
      </c>
      <c r="U13" s="161" t="s">
        <v>85</v>
      </c>
    </row>
    <row r="14" spans="1:21">
      <c r="A14" s="116" t="s">
        <v>11</v>
      </c>
      <c r="B14" s="117">
        <v>176</v>
      </c>
      <c r="C14" s="165">
        <v>109</v>
      </c>
      <c r="D14" s="165">
        <v>101</v>
      </c>
      <c r="E14" s="118">
        <v>90</v>
      </c>
      <c r="F14" s="117">
        <v>20</v>
      </c>
      <c r="G14" s="165">
        <v>10</v>
      </c>
      <c r="H14" s="165">
        <v>8</v>
      </c>
      <c r="I14" s="118">
        <v>8</v>
      </c>
      <c r="J14" s="117">
        <v>114</v>
      </c>
      <c r="K14" s="165">
        <v>66</v>
      </c>
      <c r="L14" s="165">
        <v>59</v>
      </c>
      <c r="M14" s="118">
        <v>49</v>
      </c>
      <c r="N14" s="117">
        <v>17</v>
      </c>
      <c r="O14" s="165">
        <v>14</v>
      </c>
      <c r="P14" s="165">
        <v>13</v>
      </c>
      <c r="Q14" s="119">
        <v>13</v>
      </c>
      <c r="R14" s="120">
        <v>327</v>
      </c>
      <c r="S14" s="166">
        <v>199</v>
      </c>
      <c r="T14" s="166">
        <v>181</v>
      </c>
      <c r="U14" s="121">
        <v>160</v>
      </c>
    </row>
    <row r="15" spans="1:21">
      <c r="A15" s="123" t="s">
        <v>12</v>
      </c>
      <c r="B15" s="124">
        <v>187</v>
      </c>
      <c r="C15" s="165">
        <v>125</v>
      </c>
      <c r="D15" s="165">
        <v>118</v>
      </c>
      <c r="E15" s="118">
        <v>94</v>
      </c>
      <c r="F15" s="124">
        <v>0</v>
      </c>
      <c r="G15" s="165">
        <v>0</v>
      </c>
      <c r="H15" s="165">
        <v>0</v>
      </c>
      <c r="I15" s="118">
        <v>0</v>
      </c>
      <c r="J15" s="124">
        <v>61</v>
      </c>
      <c r="K15" s="165">
        <v>43</v>
      </c>
      <c r="L15" s="165">
        <v>43</v>
      </c>
      <c r="M15" s="118">
        <v>36</v>
      </c>
      <c r="N15" s="124">
        <v>9</v>
      </c>
      <c r="O15" s="165">
        <v>7</v>
      </c>
      <c r="P15" s="165">
        <v>6</v>
      </c>
      <c r="Q15" s="119">
        <v>6</v>
      </c>
      <c r="R15" s="125">
        <v>257</v>
      </c>
      <c r="S15" s="118">
        <v>175</v>
      </c>
      <c r="T15" s="118">
        <v>167</v>
      </c>
      <c r="U15" s="126">
        <v>136</v>
      </c>
    </row>
    <row r="16" spans="1:21">
      <c r="A16" s="123" t="s">
        <v>13</v>
      </c>
      <c r="B16" s="124">
        <v>599</v>
      </c>
      <c r="C16" s="165">
        <v>527</v>
      </c>
      <c r="D16" s="165">
        <v>354</v>
      </c>
      <c r="E16" s="118">
        <v>288</v>
      </c>
      <c r="F16" s="124">
        <v>0</v>
      </c>
      <c r="G16" s="165">
        <v>0</v>
      </c>
      <c r="H16" s="165">
        <v>0</v>
      </c>
      <c r="I16" s="118">
        <v>0</v>
      </c>
      <c r="J16" s="124">
        <v>86</v>
      </c>
      <c r="K16" s="165">
        <v>57</v>
      </c>
      <c r="L16" s="165">
        <v>49</v>
      </c>
      <c r="M16" s="118">
        <v>43</v>
      </c>
      <c r="N16" s="124">
        <v>8</v>
      </c>
      <c r="O16" s="165">
        <v>8</v>
      </c>
      <c r="P16" s="165">
        <v>7</v>
      </c>
      <c r="Q16" s="119">
        <v>7</v>
      </c>
      <c r="R16" s="125">
        <v>693</v>
      </c>
      <c r="S16" s="118">
        <v>592</v>
      </c>
      <c r="T16" s="118">
        <v>410</v>
      </c>
      <c r="U16" s="126">
        <v>338</v>
      </c>
    </row>
    <row r="17" spans="1:21">
      <c r="A17" s="123" t="s">
        <v>14</v>
      </c>
      <c r="B17" s="124">
        <v>0</v>
      </c>
      <c r="C17" s="165">
        <v>0</v>
      </c>
      <c r="D17" s="165">
        <v>0</v>
      </c>
      <c r="E17" s="118">
        <v>0</v>
      </c>
      <c r="F17" s="124">
        <v>2504</v>
      </c>
      <c r="G17" s="165">
        <v>2229</v>
      </c>
      <c r="H17" s="165">
        <v>661</v>
      </c>
      <c r="I17" s="118">
        <v>608</v>
      </c>
      <c r="J17" s="124">
        <v>0</v>
      </c>
      <c r="K17" s="165">
        <v>0</v>
      </c>
      <c r="L17" s="165">
        <v>0</v>
      </c>
      <c r="M17" s="118">
        <v>0</v>
      </c>
      <c r="N17" s="124">
        <v>110</v>
      </c>
      <c r="O17" s="165">
        <v>101</v>
      </c>
      <c r="P17" s="165">
        <v>69</v>
      </c>
      <c r="Q17" s="119">
        <v>57</v>
      </c>
      <c r="R17" s="125">
        <v>2614</v>
      </c>
      <c r="S17" s="118">
        <v>2330</v>
      </c>
      <c r="T17" s="118">
        <v>730</v>
      </c>
      <c r="U17" s="126">
        <v>665</v>
      </c>
    </row>
    <row r="18" spans="1:21">
      <c r="A18" s="123" t="s">
        <v>15</v>
      </c>
      <c r="B18" s="124">
        <v>1772</v>
      </c>
      <c r="C18" s="165">
        <v>1218</v>
      </c>
      <c r="D18" s="165">
        <v>285</v>
      </c>
      <c r="E18" s="118">
        <v>188</v>
      </c>
      <c r="F18" s="124">
        <v>4927</v>
      </c>
      <c r="G18" s="165">
        <v>3538</v>
      </c>
      <c r="H18" s="165">
        <v>1653</v>
      </c>
      <c r="I18" s="118">
        <v>859</v>
      </c>
      <c r="J18" s="124">
        <v>203</v>
      </c>
      <c r="K18" s="165">
        <v>182</v>
      </c>
      <c r="L18" s="165">
        <v>127</v>
      </c>
      <c r="M18" s="118">
        <v>105</v>
      </c>
      <c r="N18" s="124">
        <v>156</v>
      </c>
      <c r="O18" s="165">
        <v>147</v>
      </c>
      <c r="P18" s="165">
        <v>146</v>
      </c>
      <c r="Q18" s="119">
        <v>140</v>
      </c>
      <c r="R18" s="125">
        <v>7058</v>
      </c>
      <c r="S18" s="118">
        <v>5085</v>
      </c>
      <c r="T18" s="118">
        <v>2211</v>
      </c>
      <c r="U18" s="126">
        <v>1292</v>
      </c>
    </row>
    <row r="19" spans="1:21">
      <c r="A19" s="123" t="s">
        <v>16</v>
      </c>
      <c r="B19" s="124">
        <v>657</v>
      </c>
      <c r="C19" s="165">
        <v>410</v>
      </c>
      <c r="D19" s="165">
        <v>169</v>
      </c>
      <c r="E19" s="118">
        <v>113</v>
      </c>
      <c r="F19" s="124">
        <v>2702</v>
      </c>
      <c r="G19" s="165">
        <v>1930</v>
      </c>
      <c r="H19" s="165">
        <v>420</v>
      </c>
      <c r="I19" s="118">
        <v>290</v>
      </c>
      <c r="J19" s="124">
        <v>237</v>
      </c>
      <c r="K19" s="165">
        <v>211</v>
      </c>
      <c r="L19" s="165">
        <v>35</v>
      </c>
      <c r="M19" s="118">
        <v>30</v>
      </c>
      <c r="N19" s="124">
        <v>66</v>
      </c>
      <c r="O19" s="165">
        <v>62</v>
      </c>
      <c r="P19" s="165">
        <v>59</v>
      </c>
      <c r="Q19" s="119">
        <v>59</v>
      </c>
      <c r="R19" s="125">
        <v>3662</v>
      </c>
      <c r="S19" s="118">
        <v>2613</v>
      </c>
      <c r="T19" s="118">
        <v>683</v>
      </c>
      <c r="U19" s="126">
        <v>492</v>
      </c>
    </row>
    <row r="20" spans="1:21">
      <c r="A20" s="123" t="s">
        <v>17</v>
      </c>
      <c r="B20" s="124">
        <v>1331</v>
      </c>
      <c r="C20" s="165">
        <v>991</v>
      </c>
      <c r="D20" s="165">
        <v>284</v>
      </c>
      <c r="E20" s="118">
        <v>192</v>
      </c>
      <c r="F20" s="124">
        <v>2695</v>
      </c>
      <c r="G20" s="165">
        <v>2035</v>
      </c>
      <c r="H20" s="165">
        <v>588</v>
      </c>
      <c r="I20" s="118">
        <v>338</v>
      </c>
      <c r="J20" s="124">
        <v>47</v>
      </c>
      <c r="K20" s="165">
        <v>37</v>
      </c>
      <c r="L20" s="165">
        <v>24</v>
      </c>
      <c r="M20" s="118">
        <v>23</v>
      </c>
      <c r="N20" s="124">
        <v>57</v>
      </c>
      <c r="O20" s="165">
        <v>54</v>
      </c>
      <c r="P20" s="165">
        <v>54</v>
      </c>
      <c r="Q20" s="119">
        <v>53</v>
      </c>
      <c r="R20" s="125">
        <v>4130</v>
      </c>
      <c r="S20" s="118">
        <v>3117</v>
      </c>
      <c r="T20" s="118">
        <v>950</v>
      </c>
      <c r="U20" s="126">
        <v>606</v>
      </c>
    </row>
    <row r="21" spans="1:21">
      <c r="A21" s="123" t="s">
        <v>18</v>
      </c>
      <c r="B21" s="124">
        <v>0</v>
      </c>
      <c r="C21" s="165">
        <v>0</v>
      </c>
      <c r="D21" s="165">
        <v>0</v>
      </c>
      <c r="E21" s="118">
        <v>0</v>
      </c>
      <c r="F21" s="124">
        <v>3081</v>
      </c>
      <c r="G21" s="165">
        <v>2256</v>
      </c>
      <c r="H21" s="165">
        <v>901</v>
      </c>
      <c r="I21" s="118">
        <v>472</v>
      </c>
      <c r="J21" s="124">
        <v>0</v>
      </c>
      <c r="K21" s="165">
        <v>0</v>
      </c>
      <c r="L21" s="165">
        <v>0</v>
      </c>
      <c r="M21" s="118">
        <v>0</v>
      </c>
      <c r="N21" s="124">
        <v>42</v>
      </c>
      <c r="O21" s="165">
        <v>39</v>
      </c>
      <c r="P21" s="165">
        <v>34</v>
      </c>
      <c r="Q21" s="119">
        <v>33</v>
      </c>
      <c r="R21" s="125">
        <v>3123</v>
      </c>
      <c r="S21" s="118">
        <v>2295</v>
      </c>
      <c r="T21" s="118">
        <v>935</v>
      </c>
      <c r="U21" s="126">
        <v>505</v>
      </c>
    </row>
    <row r="22" spans="1:21">
      <c r="A22" s="123" t="s">
        <v>19</v>
      </c>
      <c r="B22" s="124">
        <v>146</v>
      </c>
      <c r="C22" s="165">
        <v>77</v>
      </c>
      <c r="D22" s="165">
        <v>54</v>
      </c>
      <c r="E22" s="118">
        <v>45</v>
      </c>
      <c r="F22" s="124">
        <v>2674</v>
      </c>
      <c r="G22" s="165">
        <v>1849</v>
      </c>
      <c r="H22" s="165">
        <v>761</v>
      </c>
      <c r="I22" s="118">
        <v>385</v>
      </c>
      <c r="J22" s="124">
        <v>0</v>
      </c>
      <c r="K22" s="165">
        <v>0</v>
      </c>
      <c r="L22" s="165">
        <v>0</v>
      </c>
      <c r="M22" s="118">
        <v>0</v>
      </c>
      <c r="N22" s="124">
        <v>52</v>
      </c>
      <c r="O22" s="165">
        <v>34</v>
      </c>
      <c r="P22" s="165">
        <v>30</v>
      </c>
      <c r="Q22" s="119">
        <v>30</v>
      </c>
      <c r="R22" s="125">
        <v>2872</v>
      </c>
      <c r="S22" s="118">
        <v>1960</v>
      </c>
      <c r="T22" s="118">
        <v>845</v>
      </c>
      <c r="U22" s="126">
        <v>460</v>
      </c>
    </row>
    <row r="23" spans="1:21">
      <c r="A23" s="123" t="s">
        <v>20</v>
      </c>
      <c r="B23" s="124">
        <v>229</v>
      </c>
      <c r="C23" s="165">
        <v>217</v>
      </c>
      <c r="D23" s="165">
        <v>77</v>
      </c>
      <c r="E23" s="118">
        <v>72</v>
      </c>
      <c r="F23" s="124">
        <v>801</v>
      </c>
      <c r="G23" s="165">
        <v>716</v>
      </c>
      <c r="H23" s="165">
        <v>361</v>
      </c>
      <c r="I23" s="118">
        <v>334</v>
      </c>
      <c r="J23" s="124">
        <v>112</v>
      </c>
      <c r="K23" s="165">
        <v>57</v>
      </c>
      <c r="L23" s="165">
        <v>36</v>
      </c>
      <c r="M23" s="118">
        <v>36</v>
      </c>
      <c r="N23" s="124">
        <v>30</v>
      </c>
      <c r="O23" s="165">
        <v>29</v>
      </c>
      <c r="P23" s="165">
        <v>27</v>
      </c>
      <c r="Q23" s="119">
        <v>26</v>
      </c>
      <c r="R23" s="125">
        <v>1172</v>
      </c>
      <c r="S23" s="118">
        <v>1019</v>
      </c>
      <c r="T23" s="118">
        <v>501</v>
      </c>
      <c r="U23" s="126">
        <v>468</v>
      </c>
    </row>
    <row r="24" spans="1:21">
      <c r="A24" s="123" t="s">
        <v>21</v>
      </c>
      <c r="B24" s="124">
        <v>7054</v>
      </c>
      <c r="C24" s="165">
        <v>4691</v>
      </c>
      <c r="D24" s="165">
        <v>2088</v>
      </c>
      <c r="E24" s="118">
        <v>1245</v>
      </c>
      <c r="F24" s="124">
        <v>0</v>
      </c>
      <c r="G24" s="165">
        <v>0</v>
      </c>
      <c r="H24" s="165">
        <v>0</v>
      </c>
      <c r="I24" s="118">
        <v>0</v>
      </c>
      <c r="J24" s="124">
        <v>2139</v>
      </c>
      <c r="K24" s="165">
        <v>1651</v>
      </c>
      <c r="L24" s="165">
        <v>1183</v>
      </c>
      <c r="M24" s="118">
        <v>679</v>
      </c>
      <c r="N24" s="124">
        <v>224</v>
      </c>
      <c r="O24" s="165">
        <v>215</v>
      </c>
      <c r="P24" s="165">
        <v>161</v>
      </c>
      <c r="Q24" s="119">
        <v>146</v>
      </c>
      <c r="R24" s="125">
        <v>9417</v>
      </c>
      <c r="S24" s="118">
        <v>6557</v>
      </c>
      <c r="T24" s="118">
        <v>3432</v>
      </c>
      <c r="U24" s="126">
        <v>2070</v>
      </c>
    </row>
    <row r="25" spans="1:21">
      <c r="A25" s="123" t="s">
        <v>22</v>
      </c>
      <c r="B25" s="124">
        <v>3723</v>
      </c>
      <c r="C25" s="165">
        <v>3240</v>
      </c>
      <c r="D25" s="165">
        <v>2863</v>
      </c>
      <c r="E25" s="118">
        <v>1190</v>
      </c>
      <c r="F25" s="124">
        <v>0</v>
      </c>
      <c r="G25" s="165">
        <v>0</v>
      </c>
      <c r="H25" s="165">
        <v>0</v>
      </c>
      <c r="I25" s="118">
        <v>0</v>
      </c>
      <c r="J25" s="124">
        <v>1125</v>
      </c>
      <c r="K25" s="165">
        <v>825</v>
      </c>
      <c r="L25" s="165">
        <v>750</v>
      </c>
      <c r="M25" s="118">
        <v>465</v>
      </c>
      <c r="N25" s="124">
        <v>340</v>
      </c>
      <c r="O25" s="165">
        <v>290</v>
      </c>
      <c r="P25" s="165">
        <v>253</v>
      </c>
      <c r="Q25" s="119">
        <v>215</v>
      </c>
      <c r="R25" s="125">
        <v>5188</v>
      </c>
      <c r="S25" s="118">
        <v>4355</v>
      </c>
      <c r="T25" s="118">
        <v>3866</v>
      </c>
      <c r="U25" s="126">
        <v>1870</v>
      </c>
    </row>
    <row r="26" spans="1:21">
      <c r="A26" s="123" t="s">
        <v>23</v>
      </c>
      <c r="B26" s="124">
        <v>1856</v>
      </c>
      <c r="C26" s="165">
        <v>1755</v>
      </c>
      <c r="D26" s="165">
        <v>1131</v>
      </c>
      <c r="E26" s="118">
        <v>851</v>
      </c>
      <c r="F26" s="124">
        <v>0</v>
      </c>
      <c r="G26" s="165">
        <v>0</v>
      </c>
      <c r="H26" s="165">
        <v>0</v>
      </c>
      <c r="I26" s="118">
        <v>0</v>
      </c>
      <c r="J26" s="124">
        <v>677</v>
      </c>
      <c r="K26" s="165">
        <v>600</v>
      </c>
      <c r="L26" s="165">
        <v>368</v>
      </c>
      <c r="M26" s="118">
        <v>301</v>
      </c>
      <c r="N26" s="124">
        <v>168</v>
      </c>
      <c r="O26" s="165">
        <v>155</v>
      </c>
      <c r="P26" s="165">
        <v>123</v>
      </c>
      <c r="Q26" s="119">
        <v>118</v>
      </c>
      <c r="R26" s="125">
        <v>2701</v>
      </c>
      <c r="S26" s="118">
        <v>2510</v>
      </c>
      <c r="T26" s="118">
        <v>1622</v>
      </c>
      <c r="U26" s="126">
        <v>1270</v>
      </c>
    </row>
    <row r="27" spans="1:21">
      <c r="A27" s="123" t="s">
        <v>24</v>
      </c>
      <c r="B27" s="127">
        <v>4922</v>
      </c>
      <c r="C27" s="165">
        <v>3881</v>
      </c>
      <c r="D27" s="165">
        <v>1580</v>
      </c>
      <c r="E27" s="128">
        <v>991</v>
      </c>
      <c r="F27" s="127">
        <v>658</v>
      </c>
      <c r="G27" s="165">
        <v>525</v>
      </c>
      <c r="H27" s="165">
        <v>231</v>
      </c>
      <c r="I27" s="128">
        <v>168</v>
      </c>
      <c r="J27" s="127">
        <v>1726</v>
      </c>
      <c r="K27" s="165">
        <v>1367</v>
      </c>
      <c r="L27" s="165">
        <v>863</v>
      </c>
      <c r="M27" s="128">
        <v>519</v>
      </c>
      <c r="N27" s="127">
        <v>115</v>
      </c>
      <c r="O27" s="165">
        <v>90</v>
      </c>
      <c r="P27" s="165">
        <v>53</v>
      </c>
      <c r="Q27" s="129">
        <v>53</v>
      </c>
      <c r="R27" s="130">
        <v>7421</v>
      </c>
      <c r="S27" s="128">
        <v>5863</v>
      </c>
      <c r="T27" s="128">
        <v>2727</v>
      </c>
      <c r="U27" s="131">
        <v>1731</v>
      </c>
    </row>
    <row r="28" spans="1:21">
      <c r="A28" s="123" t="s">
        <v>25</v>
      </c>
      <c r="B28" s="124">
        <v>4377</v>
      </c>
      <c r="C28" s="165">
        <v>3695</v>
      </c>
      <c r="D28" s="165">
        <v>1690</v>
      </c>
      <c r="E28" s="118">
        <v>935</v>
      </c>
      <c r="F28" s="124">
        <v>0</v>
      </c>
      <c r="G28" s="165">
        <v>0</v>
      </c>
      <c r="H28" s="165">
        <v>0</v>
      </c>
      <c r="I28" s="118">
        <v>0</v>
      </c>
      <c r="J28" s="124">
        <v>3115</v>
      </c>
      <c r="K28" s="165">
        <v>2486</v>
      </c>
      <c r="L28" s="165">
        <v>1653</v>
      </c>
      <c r="M28" s="118">
        <v>1051</v>
      </c>
      <c r="N28" s="124">
        <v>228</v>
      </c>
      <c r="O28" s="165">
        <v>205</v>
      </c>
      <c r="P28" s="165">
        <v>69</v>
      </c>
      <c r="Q28" s="119">
        <v>83</v>
      </c>
      <c r="R28" s="125">
        <v>7720</v>
      </c>
      <c r="S28" s="118">
        <v>6386</v>
      </c>
      <c r="T28" s="118">
        <v>3412</v>
      </c>
      <c r="U28" s="126">
        <v>2069</v>
      </c>
    </row>
    <row r="29" spans="1:21">
      <c r="A29" s="123" t="s">
        <v>26</v>
      </c>
      <c r="B29" s="124">
        <v>2501</v>
      </c>
      <c r="C29" s="165">
        <v>2187</v>
      </c>
      <c r="D29" s="165">
        <v>929</v>
      </c>
      <c r="E29" s="118">
        <v>594</v>
      </c>
      <c r="F29" s="124">
        <v>0</v>
      </c>
      <c r="G29" s="165">
        <v>0</v>
      </c>
      <c r="H29" s="165">
        <v>0</v>
      </c>
      <c r="I29" s="118">
        <v>0</v>
      </c>
      <c r="J29" s="124">
        <v>757</v>
      </c>
      <c r="K29" s="165">
        <v>646</v>
      </c>
      <c r="L29" s="165">
        <v>442</v>
      </c>
      <c r="M29" s="118">
        <v>302</v>
      </c>
      <c r="N29" s="124">
        <v>28</v>
      </c>
      <c r="O29" s="165">
        <v>27</v>
      </c>
      <c r="P29" s="165">
        <v>21</v>
      </c>
      <c r="Q29" s="119">
        <v>22</v>
      </c>
      <c r="R29" s="125">
        <v>3286</v>
      </c>
      <c r="S29" s="118">
        <v>2860</v>
      </c>
      <c r="T29" s="118">
        <v>1392</v>
      </c>
      <c r="U29" s="126">
        <v>918</v>
      </c>
    </row>
    <row r="30" spans="1:21">
      <c r="A30" s="132" t="s">
        <v>27</v>
      </c>
      <c r="B30" s="124">
        <v>2096</v>
      </c>
      <c r="C30" s="165">
        <v>1972</v>
      </c>
      <c r="D30" s="165">
        <v>1415</v>
      </c>
      <c r="E30" s="128">
        <v>1018</v>
      </c>
      <c r="F30" s="124">
        <v>0</v>
      </c>
      <c r="G30" s="165">
        <v>0</v>
      </c>
      <c r="H30" s="165">
        <v>0</v>
      </c>
      <c r="I30" s="128">
        <v>0</v>
      </c>
      <c r="J30" s="124">
        <v>977</v>
      </c>
      <c r="K30" s="165">
        <v>677</v>
      </c>
      <c r="L30" s="165">
        <v>486</v>
      </c>
      <c r="M30" s="128">
        <v>363</v>
      </c>
      <c r="N30" s="124">
        <v>84</v>
      </c>
      <c r="O30" s="165">
        <v>79</v>
      </c>
      <c r="P30" s="165">
        <v>48</v>
      </c>
      <c r="Q30" s="129">
        <v>45</v>
      </c>
      <c r="R30" s="125">
        <v>3157</v>
      </c>
      <c r="S30" s="118">
        <v>2728</v>
      </c>
      <c r="T30" s="128">
        <v>1949</v>
      </c>
      <c r="U30" s="131">
        <v>1426</v>
      </c>
    </row>
    <row r="31" spans="1:21" ht="15.75" thickBot="1">
      <c r="A31" s="123" t="s">
        <v>28</v>
      </c>
      <c r="B31" s="124">
        <v>0</v>
      </c>
      <c r="C31" s="118">
        <v>0</v>
      </c>
      <c r="D31" s="118">
        <v>0</v>
      </c>
      <c r="E31" s="118">
        <v>0</v>
      </c>
      <c r="F31" s="124">
        <v>0</v>
      </c>
      <c r="G31" s="118">
        <v>0</v>
      </c>
      <c r="H31" s="118">
        <v>0</v>
      </c>
      <c r="I31" s="118">
        <v>0</v>
      </c>
      <c r="J31" s="124">
        <v>99</v>
      </c>
      <c r="K31" s="118">
        <v>63</v>
      </c>
      <c r="L31" s="118">
        <v>27</v>
      </c>
      <c r="M31" s="118">
        <v>11</v>
      </c>
      <c r="N31" s="124">
        <v>140</v>
      </c>
      <c r="O31" s="118">
        <v>82</v>
      </c>
      <c r="P31" s="118">
        <v>21</v>
      </c>
      <c r="Q31" s="119">
        <v>20</v>
      </c>
      <c r="R31" s="124">
        <v>239</v>
      </c>
      <c r="S31" s="118">
        <v>145</v>
      </c>
      <c r="T31" s="118">
        <v>48</v>
      </c>
      <c r="U31" s="164">
        <v>31</v>
      </c>
    </row>
    <row r="32" spans="1:21" ht="15.75" thickBot="1">
      <c r="A32" s="162" t="s">
        <v>5</v>
      </c>
      <c r="B32" s="133">
        <f>SUM(B14:B31)</f>
        <v>31626</v>
      </c>
      <c r="C32" s="134">
        <f>SUM(C14:C31)</f>
        <v>25095</v>
      </c>
      <c r="D32" s="134">
        <f>SUM(D14:D31)</f>
        <v>13138</v>
      </c>
      <c r="E32" s="135">
        <f t="shared" ref="E32:S32" si="0">SUM(E14:E31)</f>
        <v>7906</v>
      </c>
      <c r="F32" s="133">
        <f t="shared" si="0"/>
        <v>20062</v>
      </c>
      <c r="G32" s="134">
        <f t="shared" si="0"/>
        <v>15088</v>
      </c>
      <c r="H32" s="134">
        <f t="shared" si="0"/>
        <v>5584</v>
      </c>
      <c r="I32" s="135">
        <f t="shared" si="0"/>
        <v>3462</v>
      </c>
      <c r="J32" s="133">
        <f t="shared" si="0"/>
        <v>11475</v>
      </c>
      <c r="K32" s="134">
        <f t="shared" si="0"/>
        <v>8968</v>
      </c>
      <c r="L32" s="134">
        <f t="shared" si="0"/>
        <v>6145</v>
      </c>
      <c r="M32" s="135">
        <f t="shared" si="0"/>
        <v>4013</v>
      </c>
      <c r="N32" s="133">
        <f t="shared" si="0"/>
        <v>1874</v>
      </c>
      <c r="O32" s="134">
        <f t="shared" si="0"/>
        <v>1638</v>
      </c>
      <c r="P32" s="134">
        <f t="shared" si="0"/>
        <v>1194</v>
      </c>
      <c r="Q32" s="135">
        <f t="shared" si="0"/>
        <v>1126</v>
      </c>
      <c r="R32" s="133">
        <f t="shared" si="0"/>
        <v>65037</v>
      </c>
      <c r="S32" s="134">
        <f t="shared" si="0"/>
        <v>50789</v>
      </c>
      <c r="T32" s="134">
        <f>SUM(T13:T31)</f>
        <v>26061</v>
      </c>
      <c r="U32" s="135">
        <f>SUM(U14:U31)</f>
        <v>16507</v>
      </c>
    </row>
    <row r="33" spans="1:21">
      <c r="A33" s="137"/>
      <c r="B33" s="17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</row>
    <row r="34" spans="1:21">
      <c r="A34" s="137"/>
      <c r="B34" s="136"/>
      <c r="C34" s="136"/>
      <c r="D34" s="136"/>
      <c r="E34" s="136"/>
      <c r="F34" s="136"/>
      <c r="G34" s="136"/>
      <c r="H34" s="136"/>
      <c r="I34" s="136"/>
      <c r="J34" s="138"/>
      <c r="K34" s="138"/>
      <c r="L34" s="138"/>
      <c r="M34" s="136"/>
      <c r="N34" s="139"/>
      <c r="O34" s="139"/>
      <c r="P34" s="139"/>
      <c r="Q34" s="139"/>
      <c r="R34" s="138"/>
      <c r="S34" s="138"/>
      <c r="T34" s="138"/>
      <c r="U34" s="136"/>
    </row>
    <row r="35" spans="1:21">
      <c r="A35" s="137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</row>
    <row r="36" spans="1:21" ht="15.75" thickBot="1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</row>
    <row r="37" spans="1:21" ht="18">
      <c r="A37" s="115" t="s">
        <v>89</v>
      </c>
      <c r="B37" s="367" t="s">
        <v>32</v>
      </c>
      <c r="C37" s="367"/>
      <c r="D37" s="367"/>
      <c r="E37" s="367"/>
      <c r="F37" s="368" t="s">
        <v>34</v>
      </c>
      <c r="G37" s="368"/>
      <c r="H37" s="368"/>
      <c r="I37" s="368"/>
      <c r="J37" s="368" t="s">
        <v>80</v>
      </c>
      <c r="K37" s="368"/>
      <c r="L37" s="368"/>
      <c r="M37" s="368"/>
      <c r="N37" s="368" t="s">
        <v>81</v>
      </c>
      <c r="O37" s="368"/>
      <c r="P37" s="368"/>
      <c r="Q37" s="368"/>
      <c r="R37" s="368" t="s">
        <v>5</v>
      </c>
      <c r="S37" s="368"/>
      <c r="T37" s="368"/>
      <c r="U37" s="368"/>
    </row>
    <row r="38" spans="1:21" ht="34.5" thickBot="1">
      <c r="A38" s="140" t="s">
        <v>0</v>
      </c>
      <c r="B38" s="141" t="s">
        <v>90</v>
      </c>
      <c r="C38" s="142" t="s">
        <v>91</v>
      </c>
      <c r="D38" s="142" t="s">
        <v>92</v>
      </c>
      <c r="E38" s="143" t="s">
        <v>93</v>
      </c>
      <c r="F38" s="144" t="s">
        <v>90</v>
      </c>
      <c r="G38" s="142" t="s">
        <v>91</v>
      </c>
      <c r="H38" s="142" t="s">
        <v>92</v>
      </c>
      <c r="I38" s="143" t="s">
        <v>93</v>
      </c>
      <c r="J38" s="144" t="s">
        <v>90</v>
      </c>
      <c r="K38" s="142" t="s">
        <v>91</v>
      </c>
      <c r="L38" s="142" t="s">
        <v>92</v>
      </c>
      <c r="M38" s="143" t="s">
        <v>93</v>
      </c>
      <c r="N38" s="144" t="s">
        <v>90</v>
      </c>
      <c r="O38" s="142" t="s">
        <v>91</v>
      </c>
      <c r="P38" s="142" t="s">
        <v>92</v>
      </c>
      <c r="Q38" s="143" t="s">
        <v>93</v>
      </c>
      <c r="R38" s="144" t="s">
        <v>90</v>
      </c>
      <c r="S38" s="142" t="s">
        <v>91</v>
      </c>
      <c r="T38" s="142" t="s">
        <v>92</v>
      </c>
      <c r="U38" s="143" t="s">
        <v>93</v>
      </c>
    </row>
    <row r="39" spans="1:21">
      <c r="A39" s="145" t="s">
        <v>11</v>
      </c>
      <c r="B39" s="146">
        <v>100</v>
      </c>
      <c r="C39" s="147">
        <f>C14/B14*100</f>
        <v>61.93181818181818</v>
      </c>
      <c r="D39" s="147">
        <f>D14/B14*100</f>
        <v>57.386363636363633</v>
      </c>
      <c r="E39" s="147">
        <f>E14/B14*100</f>
        <v>51.136363636363633</v>
      </c>
      <c r="F39" s="146">
        <v>100</v>
      </c>
      <c r="G39" s="147">
        <f>G14/F14*100</f>
        <v>50</v>
      </c>
      <c r="H39" s="147">
        <f>H14/F14*100</f>
        <v>40</v>
      </c>
      <c r="I39" s="147">
        <f>I14/F14*100</f>
        <v>40</v>
      </c>
      <c r="J39" s="146">
        <v>100</v>
      </c>
      <c r="K39" s="147">
        <f>K14/J14*100</f>
        <v>57.894736842105267</v>
      </c>
      <c r="L39" s="147">
        <f>L14/J14*100</f>
        <v>51.754385964912288</v>
      </c>
      <c r="M39" s="147">
        <f>M14/J14*100</f>
        <v>42.982456140350877</v>
      </c>
      <c r="N39" s="146">
        <v>100</v>
      </c>
      <c r="O39" s="147">
        <f>O14/N14*100</f>
        <v>82.35294117647058</v>
      </c>
      <c r="P39" s="147">
        <f>P14/N14*100</f>
        <v>76.470588235294116</v>
      </c>
      <c r="Q39" s="147">
        <f>Q14/N14*100</f>
        <v>76.470588235294116</v>
      </c>
      <c r="R39" s="146">
        <v>100</v>
      </c>
      <c r="S39" s="147">
        <f>S14/R14*100</f>
        <v>60.85626911314985</v>
      </c>
      <c r="T39" s="147">
        <f>T14/R14*100</f>
        <v>55.35168195718655</v>
      </c>
      <c r="U39" s="148">
        <f>U14/R14*100</f>
        <v>48.929663608562691</v>
      </c>
    </row>
    <row r="40" spans="1:21">
      <c r="A40" s="149" t="s">
        <v>12</v>
      </c>
      <c r="B40" s="150">
        <v>100</v>
      </c>
      <c r="C40" s="151">
        <f t="shared" ref="C40:C57" si="1">C15/B15*100</f>
        <v>66.844919786096256</v>
      </c>
      <c r="D40" s="151">
        <f t="shared" ref="D40:D57" si="2">D15/B15*100</f>
        <v>63.101604278074866</v>
      </c>
      <c r="E40" s="151">
        <f t="shared" ref="E40:E57" si="3">E15/B15*100</f>
        <v>50.267379679144383</v>
      </c>
      <c r="F40" s="150">
        <v>100</v>
      </c>
      <c r="G40" s="151"/>
      <c r="H40" s="151"/>
      <c r="I40" s="151"/>
      <c r="J40" s="150">
        <v>100</v>
      </c>
      <c r="K40" s="151">
        <f t="shared" ref="K40:K57" si="4">K15/J15*100</f>
        <v>70.491803278688522</v>
      </c>
      <c r="L40" s="151">
        <f t="shared" ref="L40:L57" si="5">L15/J15*100</f>
        <v>70.491803278688522</v>
      </c>
      <c r="M40" s="151">
        <f t="shared" ref="M40:M57" si="6">M15/J15*100</f>
        <v>59.016393442622949</v>
      </c>
      <c r="N40" s="150">
        <v>100</v>
      </c>
      <c r="O40" s="151">
        <f t="shared" ref="O40:O57" si="7">O15/N15*100</f>
        <v>77.777777777777786</v>
      </c>
      <c r="P40" s="151">
        <f t="shared" ref="P40:P57" si="8">P15/N15*100</f>
        <v>66.666666666666657</v>
      </c>
      <c r="Q40" s="151">
        <f t="shared" ref="Q40:Q57" si="9">Q15/N15*100</f>
        <v>66.666666666666657</v>
      </c>
      <c r="R40" s="150">
        <v>100</v>
      </c>
      <c r="S40" s="151">
        <f t="shared" ref="S40:S57" si="10">S15/R15*100</f>
        <v>68.093385214007782</v>
      </c>
      <c r="T40" s="151">
        <f t="shared" ref="T40:T57" si="11">T15/R15*100</f>
        <v>64.980544747081709</v>
      </c>
      <c r="U40" s="152">
        <f t="shared" ref="U40:U57" si="12">U15/R15*100</f>
        <v>52.918287937743195</v>
      </c>
    </row>
    <row r="41" spans="1:21">
      <c r="A41" s="149" t="s">
        <v>13</v>
      </c>
      <c r="B41" s="150">
        <v>100</v>
      </c>
      <c r="C41" s="151">
        <f t="shared" si="1"/>
        <v>87.979966611018369</v>
      </c>
      <c r="D41" s="151">
        <f t="shared" si="2"/>
        <v>59.098497495826372</v>
      </c>
      <c r="E41" s="151">
        <f t="shared" si="3"/>
        <v>48.080133555926544</v>
      </c>
      <c r="F41" s="150">
        <v>100</v>
      </c>
      <c r="G41" s="151"/>
      <c r="H41" s="151"/>
      <c r="I41" s="151"/>
      <c r="J41" s="150">
        <v>100</v>
      </c>
      <c r="K41" s="151">
        <f t="shared" si="4"/>
        <v>66.279069767441854</v>
      </c>
      <c r="L41" s="151">
        <f t="shared" si="5"/>
        <v>56.97674418604651</v>
      </c>
      <c r="M41" s="151">
        <f t="shared" si="6"/>
        <v>50</v>
      </c>
      <c r="N41" s="150">
        <v>100</v>
      </c>
      <c r="O41" s="151">
        <f t="shared" si="7"/>
        <v>100</v>
      </c>
      <c r="P41" s="151">
        <f t="shared" si="8"/>
        <v>87.5</v>
      </c>
      <c r="Q41" s="151">
        <f t="shared" si="9"/>
        <v>87.5</v>
      </c>
      <c r="R41" s="150">
        <v>100</v>
      </c>
      <c r="S41" s="151">
        <f t="shared" si="10"/>
        <v>85.42568542568543</v>
      </c>
      <c r="T41" s="151">
        <f t="shared" si="11"/>
        <v>59.16305916305916</v>
      </c>
      <c r="U41" s="152">
        <f t="shared" si="12"/>
        <v>48.773448773448777</v>
      </c>
    </row>
    <row r="42" spans="1:21">
      <c r="A42" s="149" t="s">
        <v>14</v>
      </c>
      <c r="B42" s="150">
        <v>100</v>
      </c>
      <c r="C42" s="151"/>
      <c r="D42" s="151"/>
      <c r="E42" s="151"/>
      <c r="F42" s="150">
        <v>100</v>
      </c>
      <c r="G42" s="151">
        <f t="shared" ref="G42:G57" si="13">G17/F17*100</f>
        <v>89.017571884984022</v>
      </c>
      <c r="H42" s="151">
        <f t="shared" ref="H42:H57" si="14">H17/F17*100</f>
        <v>26.397763578274759</v>
      </c>
      <c r="I42" s="151">
        <f t="shared" ref="I42:I57" si="15">I17/F17*100</f>
        <v>24.281150159744406</v>
      </c>
      <c r="J42" s="150">
        <v>100</v>
      </c>
      <c r="K42" s="151"/>
      <c r="L42" s="151"/>
      <c r="M42" s="151"/>
      <c r="N42" s="150">
        <v>100</v>
      </c>
      <c r="O42" s="151">
        <f t="shared" si="7"/>
        <v>91.818181818181827</v>
      </c>
      <c r="P42" s="151">
        <f t="shared" si="8"/>
        <v>62.727272727272734</v>
      </c>
      <c r="Q42" s="151">
        <f t="shared" si="9"/>
        <v>51.81818181818182</v>
      </c>
      <c r="R42" s="150">
        <v>100</v>
      </c>
      <c r="S42" s="151">
        <f t="shared" si="10"/>
        <v>89.135424636572296</v>
      </c>
      <c r="T42" s="151">
        <f t="shared" si="11"/>
        <v>27.926549349655698</v>
      </c>
      <c r="U42" s="152">
        <f t="shared" si="12"/>
        <v>25.43993879112471</v>
      </c>
    </row>
    <row r="43" spans="1:21">
      <c r="A43" s="149" t="s">
        <v>15</v>
      </c>
      <c r="B43" s="150">
        <v>100</v>
      </c>
      <c r="C43" s="151">
        <f t="shared" si="1"/>
        <v>68.735891647855524</v>
      </c>
      <c r="D43" s="151">
        <f t="shared" si="2"/>
        <v>16.083521444695258</v>
      </c>
      <c r="E43" s="151">
        <f t="shared" si="3"/>
        <v>10.609480812641085</v>
      </c>
      <c r="F43" s="150">
        <v>100</v>
      </c>
      <c r="G43" s="151">
        <f t="shared" si="13"/>
        <v>71.808402679115076</v>
      </c>
      <c r="H43" s="151">
        <f t="shared" si="14"/>
        <v>33.549827481225897</v>
      </c>
      <c r="I43" s="151">
        <f t="shared" si="15"/>
        <v>17.434544347473107</v>
      </c>
      <c r="J43" s="150">
        <v>100</v>
      </c>
      <c r="K43" s="151">
        <f t="shared" si="4"/>
        <v>89.65517241379311</v>
      </c>
      <c r="L43" s="151">
        <f t="shared" si="5"/>
        <v>62.561576354679801</v>
      </c>
      <c r="M43" s="151">
        <f t="shared" si="6"/>
        <v>51.724137931034484</v>
      </c>
      <c r="N43" s="150">
        <v>100</v>
      </c>
      <c r="O43" s="151">
        <f t="shared" si="7"/>
        <v>94.230769230769226</v>
      </c>
      <c r="P43" s="151">
        <f t="shared" si="8"/>
        <v>93.589743589743591</v>
      </c>
      <c r="Q43" s="151">
        <f t="shared" si="9"/>
        <v>89.743589743589752</v>
      </c>
      <c r="R43" s="150">
        <v>100</v>
      </c>
      <c r="S43" s="151">
        <f t="shared" si="10"/>
        <v>72.045905355624811</v>
      </c>
      <c r="T43" s="151">
        <f t="shared" si="11"/>
        <v>31.326154718050443</v>
      </c>
      <c r="U43" s="152">
        <f t="shared" si="12"/>
        <v>18.305468971379995</v>
      </c>
    </row>
    <row r="44" spans="1:21">
      <c r="A44" s="149" t="s">
        <v>16</v>
      </c>
      <c r="B44" s="150">
        <v>100</v>
      </c>
      <c r="C44" s="151">
        <f t="shared" si="1"/>
        <v>62.404870624048705</v>
      </c>
      <c r="D44" s="151">
        <f t="shared" si="2"/>
        <v>25.722983257229831</v>
      </c>
      <c r="E44" s="151">
        <f t="shared" si="3"/>
        <v>17.199391171993909</v>
      </c>
      <c r="F44" s="150">
        <v>100</v>
      </c>
      <c r="G44" s="151">
        <f t="shared" si="13"/>
        <v>71.428571428571431</v>
      </c>
      <c r="H44" s="151">
        <f t="shared" si="14"/>
        <v>15.544041450777202</v>
      </c>
      <c r="I44" s="151">
        <f t="shared" si="15"/>
        <v>10.73279052553664</v>
      </c>
      <c r="J44" s="150">
        <v>100</v>
      </c>
      <c r="K44" s="151">
        <f t="shared" si="4"/>
        <v>89.029535864978897</v>
      </c>
      <c r="L44" s="151">
        <f t="shared" si="5"/>
        <v>14.767932489451477</v>
      </c>
      <c r="M44" s="151">
        <f t="shared" si="6"/>
        <v>12.658227848101266</v>
      </c>
      <c r="N44" s="150">
        <v>100</v>
      </c>
      <c r="O44" s="151">
        <f t="shared" si="7"/>
        <v>93.939393939393938</v>
      </c>
      <c r="P44" s="151">
        <f t="shared" si="8"/>
        <v>89.393939393939391</v>
      </c>
      <c r="Q44" s="151">
        <f t="shared" si="9"/>
        <v>89.393939393939391</v>
      </c>
      <c r="R44" s="150">
        <v>100</v>
      </c>
      <c r="S44" s="151">
        <f t="shared" si="10"/>
        <v>71.354451119606779</v>
      </c>
      <c r="T44" s="151">
        <f t="shared" si="11"/>
        <v>18.651010376843256</v>
      </c>
      <c r="U44" s="152">
        <f t="shared" si="12"/>
        <v>13.435281267067175</v>
      </c>
    </row>
    <row r="45" spans="1:21">
      <c r="A45" s="149" t="s">
        <v>17</v>
      </c>
      <c r="B45" s="150">
        <v>100</v>
      </c>
      <c r="C45" s="151">
        <f t="shared" si="1"/>
        <v>74.455296769346361</v>
      </c>
      <c r="D45" s="151">
        <f t="shared" si="2"/>
        <v>21.337340345604808</v>
      </c>
      <c r="E45" s="151">
        <f t="shared" si="3"/>
        <v>14.425244177310292</v>
      </c>
      <c r="F45" s="150">
        <v>100</v>
      </c>
      <c r="G45" s="151">
        <f t="shared" si="13"/>
        <v>75.510204081632651</v>
      </c>
      <c r="H45" s="151">
        <f t="shared" si="14"/>
        <v>21.818181818181817</v>
      </c>
      <c r="I45" s="151">
        <f t="shared" si="15"/>
        <v>12.5417439703154</v>
      </c>
      <c r="J45" s="150">
        <v>100</v>
      </c>
      <c r="K45" s="151"/>
      <c r="L45" s="151"/>
      <c r="M45" s="151"/>
      <c r="N45" s="150">
        <v>100</v>
      </c>
      <c r="O45" s="151">
        <f t="shared" si="7"/>
        <v>94.73684210526315</v>
      </c>
      <c r="P45" s="151">
        <f t="shared" si="8"/>
        <v>94.73684210526315</v>
      </c>
      <c r="Q45" s="151">
        <f t="shared" si="9"/>
        <v>92.982456140350877</v>
      </c>
      <c r="R45" s="150">
        <v>100</v>
      </c>
      <c r="S45" s="151">
        <f t="shared" si="10"/>
        <v>75.472154963680381</v>
      </c>
      <c r="T45" s="151">
        <f t="shared" si="11"/>
        <v>23.002421307506054</v>
      </c>
      <c r="U45" s="152">
        <f t="shared" si="12"/>
        <v>14.67312348668281</v>
      </c>
    </row>
    <row r="46" spans="1:21">
      <c r="A46" s="149" t="s">
        <v>86</v>
      </c>
      <c r="B46" s="150">
        <v>100</v>
      </c>
      <c r="C46" s="151"/>
      <c r="D46" s="151"/>
      <c r="E46" s="151"/>
      <c r="F46" s="150">
        <v>100</v>
      </c>
      <c r="G46" s="151">
        <f t="shared" si="13"/>
        <v>73.222979552093477</v>
      </c>
      <c r="H46" s="151">
        <f t="shared" si="14"/>
        <v>29.243752028562152</v>
      </c>
      <c r="I46" s="151">
        <f t="shared" si="15"/>
        <v>15.319701395650762</v>
      </c>
      <c r="J46" s="150">
        <v>100</v>
      </c>
      <c r="K46" s="151"/>
      <c r="L46" s="151"/>
      <c r="M46" s="151"/>
      <c r="N46" s="150">
        <v>100</v>
      </c>
      <c r="O46" s="151">
        <f t="shared" si="7"/>
        <v>92.857142857142861</v>
      </c>
      <c r="P46" s="151">
        <f t="shared" si="8"/>
        <v>80.952380952380949</v>
      </c>
      <c r="Q46" s="151">
        <f t="shared" si="9"/>
        <v>78.571428571428569</v>
      </c>
      <c r="R46" s="150">
        <v>100</v>
      </c>
      <c r="S46" s="151">
        <f t="shared" si="10"/>
        <v>73.487031700288185</v>
      </c>
      <c r="T46" s="151">
        <f t="shared" si="11"/>
        <v>29.939161063080373</v>
      </c>
      <c r="U46" s="152">
        <f t="shared" si="12"/>
        <v>16.17034902337496</v>
      </c>
    </row>
    <row r="47" spans="1:21">
      <c r="A47" s="149" t="s">
        <v>87</v>
      </c>
      <c r="B47" s="150">
        <v>100</v>
      </c>
      <c r="C47" s="151">
        <f t="shared" si="1"/>
        <v>52.739726027397261</v>
      </c>
      <c r="D47" s="151">
        <f t="shared" si="2"/>
        <v>36.986301369863014</v>
      </c>
      <c r="E47" s="151">
        <f t="shared" si="3"/>
        <v>30.82191780821918</v>
      </c>
      <c r="F47" s="150">
        <v>100</v>
      </c>
      <c r="G47" s="151">
        <f t="shared" si="13"/>
        <v>69.147344801795057</v>
      </c>
      <c r="H47" s="151">
        <f t="shared" si="14"/>
        <v>28.459237097980555</v>
      </c>
      <c r="I47" s="151">
        <f t="shared" si="15"/>
        <v>14.397905759162304</v>
      </c>
      <c r="J47" s="150">
        <v>100</v>
      </c>
      <c r="K47" s="151"/>
      <c r="L47" s="151"/>
      <c r="M47" s="151"/>
      <c r="N47" s="150">
        <v>100</v>
      </c>
      <c r="O47" s="151">
        <f t="shared" si="7"/>
        <v>65.384615384615387</v>
      </c>
      <c r="P47" s="151">
        <f t="shared" si="8"/>
        <v>57.692307692307686</v>
      </c>
      <c r="Q47" s="151">
        <f t="shared" si="9"/>
        <v>57.692307692307686</v>
      </c>
      <c r="R47" s="150">
        <v>100</v>
      </c>
      <c r="S47" s="151">
        <f t="shared" si="10"/>
        <v>68.245125348189418</v>
      </c>
      <c r="T47" s="151">
        <f t="shared" si="11"/>
        <v>29.422005571030642</v>
      </c>
      <c r="U47" s="152">
        <f t="shared" si="12"/>
        <v>16.016713091922004</v>
      </c>
    </row>
    <row r="48" spans="1:21">
      <c r="A48" s="149" t="s">
        <v>20</v>
      </c>
      <c r="B48" s="150">
        <v>100</v>
      </c>
      <c r="C48" s="151">
        <f t="shared" si="1"/>
        <v>94.75982532751091</v>
      </c>
      <c r="D48" s="151">
        <f t="shared" si="2"/>
        <v>33.624454148471614</v>
      </c>
      <c r="E48" s="151">
        <f t="shared" si="3"/>
        <v>31.4410480349345</v>
      </c>
      <c r="F48" s="150">
        <v>100</v>
      </c>
      <c r="G48" s="151">
        <f t="shared" si="13"/>
        <v>89.388264669163547</v>
      </c>
      <c r="H48" s="151">
        <f t="shared" si="14"/>
        <v>45.068664169787766</v>
      </c>
      <c r="I48" s="151">
        <f t="shared" si="15"/>
        <v>41.697877652933833</v>
      </c>
      <c r="J48" s="150">
        <v>100</v>
      </c>
      <c r="K48" s="151">
        <f t="shared" si="4"/>
        <v>50.892857142857139</v>
      </c>
      <c r="L48" s="151">
        <f t="shared" si="5"/>
        <v>32.142857142857146</v>
      </c>
      <c r="M48" s="151">
        <f t="shared" si="6"/>
        <v>32.142857142857146</v>
      </c>
      <c r="N48" s="150">
        <v>100</v>
      </c>
      <c r="O48" s="151">
        <f t="shared" si="7"/>
        <v>96.666666666666671</v>
      </c>
      <c r="P48" s="151">
        <f t="shared" si="8"/>
        <v>90</v>
      </c>
      <c r="Q48" s="151">
        <f t="shared" si="9"/>
        <v>86.666666666666671</v>
      </c>
      <c r="R48" s="150">
        <v>100</v>
      </c>
      <c r="S48" s="151">
        <f t="shared" si="10"/>
        <v>86.945392491467572</v>
      </c>
      <c r="T48" s="151">
        <f t="shared" si="11"/>
        <v>42.74744027303754</v>
      </c>
      <c r="U48" s="152">
        <f t="shared" si="12"/>
        <v>39.931740614334473</v>
      </c>
    </row>
    <row r="49" spans="1:21">
      <c r="A49" s="149" t="s">
        <v>21</v>
      </c>
      <c r="B49" s="150">
        <v>100</v>
      </c>
      <c r="C49" s="151">
        <f t="shared" si="1"/>
        <v>66.501275871845763</v>
      </c>
      <c r="D49" s="151">
        <f t="shared" si="2"/>
        <v>29.600226821661469</v>
      </c>
      <c r="E49" s="151">
        <f t="shared" si="3"/>
        <v>17.649560533030908</v>
      </c>
      <c r="F49" s="150">
        <v>100</v>
      </c>
      <c r="G49" s="151"/>
      <c r="H49" s="151"/>
      <c r="I49" s="151"/>
      <c r="J49" s="150">
        <v>100</v>
      </c>
      <c r="K49" s="151">
        <f t="shared" si="4"/>
        <v>77.185600748013101</v>
      </c>
      <c r="L49" s="151">
        <f t="shared" si="5"/>
        <v>55.306217858812531</v>
      </c>
      <c r="M49" s="151">
        <f t="shared" si="6"/>
        <v>31.743805516596542</v>
      </c>
      <c r="N49" s="150">
        <v>100</v>
      </c>
      <c r="O49" s="151">
        <f t="shared" si="7"/>
        <v>95.982142857142861</v>
      </c>
      <c r="P49" s="151">
        <f t="shared" si="8"/>
        <v>71.875</v>
      </c>
      <c r="Q49" s="151">
        <f t="shared" si="9"/>
        <v>65.178571428571431</v>
      </c>
      <c r="R49" s="150">
        <v>100</v>
      </c>
      <c r="S49" s="151">
        <f t="shared" si="10"/>
        <v>69.629393649782315</v>
      </c>
      <c r="T49" s="151">
        <f t="shared" si="11"/>
        <v>36.444727620261233</v>
      </c>
      <c r="U49" s="152">
        <f t="shared" si="12"/>
        <v>21.981522777954762</v>
      </c>
    </row>
    <row r="50" spans="1:21">
      <c r="A50" s="149" t="s">
        <v>88</v>
      </c>
      <c r="B50" s="150">
        <v>100</v>
      </c>
      <c r="C50" s="151">
        <f t="shared" si="1"/>
        <v>87.026591458501215</v>
      </c>
      <c r="D50" s="151">
        <f t="shared" si="2"/>
        <v>76.900349180768202</v>
      </c>
      <c r="E50" s="151">
        <f t="shared" si="3"/>
        <v>31.963470319634702</v>
      </c>
      <c r="F50" s="150">
        <v>100</v>
      </c>
      <c r="G50" s="151"/>
      <c r="H50" s="151"/>
      <c r="I50" s="151"/>
      <c r="J50" s="150">
        <v>100</v>
      </c>
      <c r="K50" s="151">
        <f t="shared" si="4"/>
        <v>73.333333333333329</v>
      </c>
      <c r="L50" s="151">
        <f t="shared" si="5"/>
        <v>66.666666666666657</v>
      </c>
      <c r="M50" s="151">
        <f t="shared" si="6"/>
        <v>41.333333333333336</v>
      </c>
      <c r="N50" s="150">
        <v>100</v>
      </c>
      <c r="O50" s="151">
        <f t="shared" si="7"/>
        <v>85.294117647058826</v>
      </c>
      <c r="P50" s="151">
        <f t="shared" si="8"/>
        <v>74.411764705882348</v>
      </c>
      <c r="Q50" s="151">
        <f t="shared" si="9"/>
        <v>63.235294117647058</v>
      </c>
      <c r="R50" s="150">
        <v>100</v>
      </c>
      <c r="S50" s="151">
        <f t="shared" si="10"/>
        <v>83.943716268311491</v>
      </c>
      <c r="T50" s="151">
        <f t="shared" si="11"/>
        <v>74.518118735543553</v>
      </c>
      <c r="U50" s="152">
        <f t="shared" si="12"/>
        <v>36.044718581341556</v>
      </c>
    </row>
    <row r="51" spans="1:21">
      <c r="A51" s="149" t="s">
        <v>23</v>
      </c>
      <c r="B51" s="150">
        <v>100</v>
      </c>
      <c r="C51" s="151">
        <f t="shared" si="1"/>
        <v>94.558189655172413</v>
      </c>
      <c r="D51" s="151">
        <f t="shared" si="2"/>
        <v>60.9375</v>
      </c>
      <c r="E51" s="151">
        <f t="shared" si="3"/>
        <v>45.851293103448278</v>
      </c>
      <c r="F51" s="150">
        <v>100</v>
      </c>
      <c r="G51" s="151"/>
      <c r="H51" s="151"/>
      <c r="I51" s="151"/>
      <c r="J51" s="150">
        <v>100</v>
      </c>
      <c r="K51" s="151">
        <f t="shared" si="4"/>
        <v>88.62629246676515</v>
      </c>
      <c r="L51" s="151">
        <f t="shared" si="5"/>
        <v>54.35745937961596</v>
      </c>
      <c r="M51" s="151">
        <f t="shared" si="6"/>
        <v>44.460856720827181</v>
      </c>
      <c r="N51" s="150">
        <v>100</v>
      </c>
      <c r="O51" s="151">
        <f t="shared" si="7"/>
        <v>92.261904761904773</v>
      </c>
      <c r="P51" s="151">
        <f t="shared" si="8"/>
        <v>73.214285714285708</v>
      </c>
      <c r="Q51" s="151">
        <f t="shared" si="9"/>
        <v>70.238095238095227</v>
      </c>
      <c r="R51" s="150">
        <v>100</v>
      </c>
      <c r="S51" s="151">
        <f t="shared" si="10"/>
        <v>92.928544983339506</v>
      </c>
      <c r="T51" s="151">
        <f t="shared" si="11"/>
        <v>60.05183265457238</v>
      </c>
      <c r="U51" s="152">
        <f t="shared" si="12"/>
        <v>47.019622362088114</v>
      </c>
    </row>
    <row r="52" spans="1:21">
      <c r="A52" s="149" t="s">
        <v>24</v>
      </c>
      <c r="B52" s="150">
        <v>100</v>
      </c>
      <c r="C52" s="151">
        <f t="shared" si="1"/>
        <v>78.850060950832983</v>
      </c>
      <c r="D52" s="151">
        <f t="shared" si="2"/>
        <v>32.100772043884604</v>
      </c>
      <c r="E52" s="151">
        <f t="shared" si="3"/>
        <v>20.134091832588378</v>
      </c>
      <c r="F52" s="150">
        <v>100</v>
      </c>
      <c r="G52" s="151">
        <f t="shared" si="13"/>
        <v>79.787234042553195</v>
      </c>
      <c r="H52" s="151">
        <f t="shared" si="14"/>
        <v>35.106382978723403</v>
      </c>
      <c r="I52" s="151">
        <f t="shared" si="15"/>
        <v>25.531914893617021</v>
      </c>
      <c r="J52" s="150">
        <v>100</v>
      </c>
      <c r="K52" s="151">
        <f t="shared" si="4"/>
        <v>79.200463499420621</v>
      </c>
      <c r="L52" s="151">
        <f t="shared" si="5"/>
        <v>50</v>
      </c>
      <c r="M52" s="151">
        <f t="shared" si="6"/>
        <v>30.069524913093858</v>
      </c>
      <c r="N52" s="150">
        <v>100</v>
      </c>
      <c r="O52" s="151">
        <f t="shared" si="7"/>
        <v>78.260869565217391</v>
      </c>
      <c r="P52" s="151">
        <f t="shared" si="8"/>
        <v>46.086956521739133</v>
      </c>
      <c r="Q52" s="151">
        <f t="shared" si="9"/>
        <v>46.086956521739133</v>
      </c>
      <c r="R52" s="150">
        <v>100</v>
      </c>
      <c r="S52" s="151">
        <f t="shared" si="10"/>
        <v>79.005524861878456</v>
      </c>
      <c r="T52" s="151">
        <f t="shared" si="11"/>
        <v>36.747069128149846</v>
      </c>
      <c r="U52" s="152">
        <f t="shared" si="12"/>
        <v>23.325697345371243</v>
      </c>
    </row>
    <row r="53" spans="1:21">
      <c r="A53" s="149" t="s">
        <v>25</v>
      </c>
      <c r="B53" s="150">
        <v>100</v>
      </c>
      <c r="C53" s="151">
        <f t="shared" si="1"/>
        <v>84.418551519305467</v>
      </c>
      <c r="D53" s="151">
        <f t="shared" si="2"/>
        <v>38.610920721955679</v>
      </c>
      <c r="E53" s="151">
        <f t="shared" si="3"/>
        <v>21.361663239661869</v>
      </c>
      <c r="F53" s="150">
        <v>100</v>
      </c>
      <c r="G53" s="151"/>
      <c r="H53" s="151"/>
      <c r="I53" s="151"/>
      <c r="J53" s="150">
        <v>100</v>
      </c>
      <c r="K53" s="151">
        <f t="shared" si="4"/>
        <v>79.807383627608345</v>
      </c>
      <c r="L53" s="151">
        <f t="shared" si="5"/>
        <v>53.065810593900487</v>
      </c>
      <c r="M53" s="151">
        <f t="shared" si="6"/>
        <v>33.739967897271264</v>
      </c>
      <c r="N53" s="150">
        <v>100</v>
      </c>
      <c r="O53" s="151">
        <f t="shared" si="7"/>
        <v>89.912280701754383</v>
      </c>
      <c r="P53" s="151">
        <f t="shared" si="8"/>
        <v>30.263157894736842</v>
      </c>
      <c r="Q53" s="151">
        <f t="shared" si="9"/>
        <v>36.403508771929829</v>
      </c>
      <c r="R53" s="150">
        <v>100</v>
      </c>
      <c r="S53" s="151">
        <f t="shared" si="10"/>
        <v>82.720207253886016</v>
      </c>
      <c r="T53" s="151">
        <f t="shared" si="11"/>
        <v>44.196891191709845</v>
      </c>
      <c r="U53" s="152">
        <f t="shared" si="12"/>
        <v>26.800518134715023</v>
      </c>
    </row>
    <row r="54" spans="1:21">
      <c r="A54" s="149" t="s">
        <v>26</v>
      </c>
      <c r="B54" s="150">
        <v>100</v>
      </c>
      <c r="C54" s="151">
        <f t="shared" si="1"/>
        <v>87.445021991203518</v>
      </c>
      <c r="D54" s="151">
        <f t="shared" si="2"/>
        <v>37.145141943222711</v>
      </c>
      <c r="E54" s="151">
        <f t="shared" si="3"/>
        <v>23.750499800079968</v>
      </c>
      <c r="F54" s="150">
        <v>100</v>
      </c>
      <c r="G54" s="151"/>
      <c r="H54" s="151"/>
      <c r="I54" s="151"/>
      <c r="J54" s="150">
        <v>100</v>
      </c>
      <c r="K54" s="151">
        <f t="shared" si="4"/>
        <v>85.336856010568027</v>
      </c>
      <c r="L54" s="151">
        <f t="shared" si="5"/>
        <v>58.388375165125495</v>
      </c>
      <c r="M54" s="151">
        <f t="shared" si="6"/>
        <v>39.894319682959051</v>
      </c>
      <c r="N54" s="150">
        <v>100</v>
      </c>
      <c r="O54" s="151">
        <f t="shared" si="7"/>
        <v>96.428571428571431</v>
      </c>
      <c r="P54" s="151">
        <f t="shared" si="8"/>
        <v>75</v>
      </c>
      <c r="Q54" s="151">
        <f t="shared" si="9"/>
        <v>78.571428571428569</v>
      </c>
      <c r="R54" s="150">
        <v>100</v>
      </c>
      <c r="S54" s="151">
        <f t="shared" si="10"/>
        <v>87.035909920876435</v>
      </c>
      <c r="T54" s="151">
        <f t="shared" si="11"/>
        <v>42.361533779671333</v>
      </c>
      <c r="U54" s="152">
        <f t="shared" si="12"/>
        <v>27.936701156421179</v>
      </c>
    </row>
    <row r="55" spans="1:21">
      <c r="A55" s="149" t="s">
        <v>27</v>
      </c>
      <c r="B55" s="150">
        <v>100</v>
      </c>
      <c r="C55" s="151">
        <f t="shared" si="1"/>
        <v>94.083969465648849</v>
      </c>
      <c r="D55" s="151">
        <f t="shared" si="2"/>
        <v>67.50954198473282</v>
      </c>
      <c r="E55" s="151">
        <f t="shared" si="3"/>
        <v>48.568702290076338</v>
      </c>
      <c r="F55" s="150">
        <v>100</v>
      </c>
      <c r="G55" s="151"/>
      <c r="H55" s="151"/>
      <c r="I55" s="151"/>
      <c r="J55" s="150">
        <v>100</v>
      </c>
      <c r="K55" s="151">
        <f t="shared" si="4"/>
        <v>69.293756397134089</v>
      </c>
      <c r="L55" s="151">
        <f t="shared" si="5"/>
        <v>49.744114636642784</v>
      </c>
      <c r="M55" s="151">
        <f t="shared" si="6"/>
        <v>37.154554759467757</v>
      </c>
      <c r="N55" s="150">
        <v>100</v>
      </c>
      <c r="O55" s="151">
        <f t="shared" si="7"/>
        <v>94.047619047619051</v>
      </c>
      <c r="P55" s="151">
        <f t="shared" si="8"/>
        <v>57.142857142857139</v>
      </c>
      <c r="Q55" s="151">
        <f t="shared" si="9"/>
        <v>53.571428571428569</v>
      </c>
      <c r="R55" s="150">
        <v>100</v>
      </c>
      <c r="S55" s="151">
        <f t="shared" si="10"/>
        <v>86.41114982578398</v>
      </c>
      <c r="T55" s="151">
        <f t="shared" si="11"/>
        <v>61.735825150459299</v>
      </c>
      <c r="U55" s="152">
        <f t="shared" si="12"/>
        <v>45.169464681659804</v>
      </c>
    </row>
    <row r="56" spans="1:21" ht="15.75" thickBot="1">
      <c r="A56" s="283" t="s">
        <v>28</v>
      </c>
      <c r="B56" s="284">
        <v>100</v>
      </c>
      <c r="C56" s="285"/>
      <c r="D56" s="285"/>
      <c r="E56" s="285"/>
      <c r="F56" s="284">
        <v>100</v>
      </c>
      <c r="G56" s="285"/>
      <c r="H56" s="285"/>
      <c r="I56" s="285"/>
      <c r="J56" s="284">
        <v>100</v>
      </c>
      <c r="K56" s="151">
        <f t="shared" si="4"/>
        <v>63.636363636363633</v>
      </c>
      <c r="L56" s="151">
        <f t="shared" si="5"/>
        <v>27.27272727272727</v>
      </c>
      <c r="M56" s="151">
        <f t="shared" si="6"/>
        <v>11.111111111111111</v>
      </c>
      <c r="N56" s="284">
        <v>100</v>
      </c>
      <c r="O56" s="151">
        <f t="shared" si="7"/>
        <v>58.571428571428577</v>
      </c>
      <c r="P56" s="151">
        <f t="shared" si="8"/>
        <v>15</v>
      </c>
      <c r="Q56" s="151">
        <f t="shared" si="9"/>
        <v>14.285714285714285</v>
      </c>
      <c r="R56" s="284">
        <v>100</v>
      </c>
      <c r="S56" s="151">
        <f t="shared" si="10"/>
        <v>60.669456066945607</v>
      </c>
      <c r="T56" s="151">
        <f t="shared" si="11"/>
        <v>20.0836820083682</v>
      </c>
      <c r="U56" s="152">
        <f t="shared" si="12"/>
        <v>12.97071129707113</v>
      </c>
    </row>
    <row r="57" spans="1:21" s="122" customFormat="1" ht="15.75" thickBot="1">
      <c r="A57" s="289" t="s">
        <v>5</v>
      </c>
      <c r="B57" s="290">
        <v>100</v>
      </c>
      <c r="C57" s="291">
        <f t="shared" si="1"/>
        <v>79.349269588313405</v>
      </c>
      <c r="D57" s="291">
        <f t="shared" si="2"/>
        <v>41.541769430215645</v>
      </c>
      <c r="E57" s="291">
        <f t="shared" si="3"/>
        <v>24.998419022323404</v>
      </c>
      <c r="F57" s="290">
        <v>100</v>
      </c>
      <c r="G57" s="291">
        <f t="shared" si="13"/>
        <v>75.206858737912469</v>
      </c>
      <c r="H57" s="291">
        <f t="shared" si="14"/>
        <v>27.833715482005783</v>
      </c>
      <c r="I57" s="291">
        <f t="shared" si="15"/>
        <v>17.256504835011466</v>
      </c>
      <c r="J57" s="290">
        <v>100</v>
      </c>
      <c r="K57" s="151">
        <f t="shared" si="4"/>
        <v>78.152505446623081</v>
      </c>
      <c r="L57" s="291">
        <f t="shared" si="5"/>
        <v>53.551198257080614</v>
      </c>
      <c r="M57" s="291">
        <f t="shared" si="6"/>
        <v>34.971677559912855</v>
      </c>
      <c r="N57" s="290">
        <v>100</v>
      </c>
      <c r="O57" s="151">
        <f t="shared" si="7"/>
        <v>87.406616862326572</v>
      </c>
      <c r="P57" s="291">
        <f t="shared" si="8"/>
        <v>63.71398078975453</v>
      </c>
      <c r="Q57" s="291">
        <f t="shared" si="9"/>
        <v>60.08537886872999</v>
      </c>
      <c r="R57" s="290">
        <v>100</v>
      </c>
      <c r="S57" s="291">
        <f t="shared" si="10"/>
        <v>78.092470439903437</v>
      </c>
      <c r="T57" s="291">
        <f t="shared" si="11"/>
        <v>40.071036486922829</v>
      </c>
      <c r="U57" s="292">
        <f t="shared" si="12"/>
        <v>25.380937005089411</v>
      </c>
    </row>
  </sheetData>
  <mergeCells count="10">
    <mergeCell ref="B37:E37"/>
    <mergeCell ref="F37:I37"/>
    <mergeCell ref="J37:M37"/>
    <mergeCell ref="N37:Q37"/>
    <mergeCell ref="R37:U37"/>
    <mergeCell ref="R12:U12"/>
    <mergeCell ref="B12:E12"/>
    <mergeCell ref="F12:I12"/>
    <mergeCell ref="J12:M12"/>
    <mergeCell ref="N12:Q12"/>
  </mergeCells>
  <pageMargins left="0.7" right="0.7" top="0.78740157499999996" bottom="0.78740157499999996" header="0.3" footer="0.3"/>
  <pageSetup paperSize="8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9"/>
  <sheetViews>
    <sheetView workbookViewId="0">
      <selection activeCell="Q11" sqref="Q11"/>
    </sheetView>
  </sheetViews>
  <sheetFormatPr defaultRowHeight="15"/>
  <sheetData>
    <row r="1" spans="1:28" ht="15.75">
      <c r="A1" s="1" t="s">
        <v>102</v>
      </c>
      <c r="B1" s="2"/>
      <c r="C1" s="2"/>
      <c r="D1" s="2"/>
      <c r="E1" s="2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28" ht="16.5" thickBot="1">
      <c r="A2" s="2"/>
      <c r="B2" s="2"/>
      <c r="C2" s="2"/>
      <c r="D2" s="2"/>
      <c r="E2" s="2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28" ht="15.75">
      <c r="A3" s="325" t="s">
        <v>0</v>
      </c>
      <c r="B3" s="328" t="s">
        <v>1</v>
      </c>
      <c r="C3" s="310"/>
      <c r="D3" s="310"/>
      <c r="E3" s="310"/>
      <c r="F3" s="310"/>
      <c r="G3" s="310"/>
      <c r="H3" s="310"/>
      <c r="I3" s="310"/>
      <c r="J3" s="311"/>
      <c r="K3" s="310" t="s">
        <v>2</v>
      </c>
      <c r="L3" s="310"/>
      <c r="M3" s="310"/>
      <c r="N3" s="310"/>
      <c r="O3" s="310"/>
      <c r="P3" s="310"/>
      <c r="Q3" s="310"/>
      <c r="R3" s="310"/>
      <c r="S3" s="311"/>
      <c r="T3" s="310" t="s">
        <v>97</v>
      </c>
      <c r="U3" s="310"/>
      <c r="V3" s="310"/>
      <c r="W3" s="310"/>
      <c r="X3" s="310"/>
      <c r="Y3" s="310"/>
      <c r="Z3" s="310"/>
      <c r="AA3" s="310"/>
      <c r="AB3" s="311"/>
    </row>
    <row r="4" spans="1:28" ht="15.75">
      <c r="A4" s="326"/>
      <c r="B4" s="312" t="s">
        <v>3</v>
      </c>
      <c r="C4" s="313"/>
      <c r="D4" s="314"/>
      <c r="E4" s="315" t="s">
        <v>4</v>
      </c>
      <c r="F4" s="313"/>
      <c r="G4" s="313"/>
      <c r="H4" s="313"/>
      <c r="I4" s="313"/>
      <c r="J4" s="316"/>
      <c r="K4" s="312" t="s">
        <v>3</v>
      </c>
      <c r="L4" s="313"/>
      <c r="M4" s="314"/>
      <c r="N4" s="315" t="s">
        <v>4</v>
      </c>
      <c r="O4" s="313"/>
      <c r="P4" s="313"/>
      <c r="Q4" s="313"/>
      <c r="R4" s="313"/>
      <c r="S4" s="316"/>
      <c r="T4" s="312" t="s">
        <v>3</v>
      </c>
      <c r="U4" s="313"/>
      <c r="V4" s="314"/>
      <c r="W4" s="315" t="s">
        <v>4</v>
      </c>
      <c r="X4" s="313"/>
      <c r="Y4" s="313"/>
      <c r="Z4" s="313"/>
      <c r="AA4" s="313"/>
      <c r="AB4" s="316"/>
    </row>
    <row r="5" spans="1:28" ht="15.75">
      <c r="A5" s="326"/>
      <c r="B5" s="317" t="s">
        <v>5</v>
      </c>
      <c r="C5" s="319" t="s">
        <v>6</v>
      </c>
      <c r="D5" s="320"/>
      <c r="E5" s="321" t="s">
        <v>5</v>
      </c>
      <c r="F5" s="319" t="s">
        <v>6</v>
      </c>
      <c r="G5" s="323"/>
      <c r="H5" s="323"/>
      <c r="I5" s="323"/>
      <c r="J5" s="324"/>
      <c r="K5" s="317" t="s">
        <v>5</v>
      </c>
      <c r="L5" s="319" t="s">
        <v>6</v>
      </c>
      <c r="M5" s="320"/>
      <c r="N5" s="321" t="s">
        <v>5</v>
      </c>
      <c r="O5" s="319" t="s">
        <v>6</v>
      </c>
      <c r="P5" s="323"/>
      <c r="Q5" s="323"/>
      <c r="R5" s="323"/>
      <c r="S5" s="324"/>
      <c r="T5" s="317" t="s">
        <v>5</v>
      </c>
      <c r="U5" s="319" t="s">
        <v>6</v>
      </c>
      <c r="V5" s="320"/>
      <c r="W5" s="321" t="s">
        <v>5</v>
      </c>
      <c r="X5" s="319" t="s">
        <v>6</v>
      </c>
      <c r="Y5" s="323"/>
      <c r="Z5" s="323"/>
      <c r="AA5" s="323"/>
      <c r="AB5" s="324"/>
    </row>
    <row r="6" spans="1:28" ht="16.5" thickBot="1">
      <c r="A6" s="327"/>
      <c r="B6" s="318"/>
      <c r="C6" s="3" t="s">
        <v>7</v>
      </c>
      <c r="D6" s="3" t="s">
        <v>8</v>
      </c>
      <c r="E6" s="322"/>
      <c r="F6" s="3" t="s">
        <v>9</v>
      </c>
      <c r="G6" s="3" t="s">
        <v>10</v>
      </c>
      <c r="H6" s="3" t="s">
        <v>94</v>
      </c>
      <c r="I6" s="3" t="s">
        <v>7</v>
      </c>
      <c r="J6" s="4" t="s">
        <v>8</v>
      </c>
      <c r="K6" s="318"/>
      <c r="L6" s="3" t="s">
        <v>7</v>
      </c>
      <c r="M6" s="3" t="s">
        <v>8</v>
      </c>
      <c r="N6" s="322"/>
      <c r="O6" s="3" t="s">
        <v>9</v>
      </c>
      <c r="P6" s="3" t="s">
        <v>10</v>
      </c>
      <c r="Q6" s="3" t="s">
        <v>94</v>
      </c>
      <c r="R6" s="3" t="s">
        <v>7</v>
      </c>
      <c r="S6" s="4" t="s">
        <v>8</v>
      </c>
      <c r="T6" s="318"/>
      <c r="U6" s="3" t="s">
        <v>7</v>
      </c>
      <c r="V6" s="3" t="s">
        <v>8</v>
      </c>
      <c r="W6" s="322"/>
      <c r="X6" s="3" t="s">
        <v>9</v>
      </c>
      <c r="Y6" s="3" t="s">
        <v>10</v>
      </c>
      <c r="Z6" s="3" t="s">
        <v>94</v>
      </c>
      <c r="AA6" s="3" t="s">
        <v>7</v>
      </c>
      <c r="AB6" s="4" t="s">
        <v>8</v>
      </c>
    </row>
    <row r="7" spans="1:28" ht="15.75">
      <c r="A7" s="190" t="s">
        <v>11</v>
      </c>
      <c r="B7" s="6">
        <v>40</v>
      </c>
      <c r="C7" s="7">
        <v>30</v>
      </c>
      <c r="D7" s="7">
        <v>5</v>
      </c>
      <c r="E7" s="7">
        <v>25</v>
      </c>
      <c r="F7" s="7">
        <v>25</v>
      </c>
      <c r="G7" s="22">
        <v>0</v>
      </c>
      <c r="H7" s="7">
        <v>0</v>
      </c>
      <c r="I7" s="7">
        <v>21</v>
      </c>
      <c r="J7" s="8">
        <v>2</v>
      </c>
      <c r="K7" s="9">
        <v>51</v>
      </c>
      <c r="L7" s="7">
        <v>31</v>
      </c>
      <c r="M7" s="7">
        <v>3</v>
      </c>
      <c r="N7" s="7">
        <v>23</v>
      </c>
      <c r="O7" s="7">
        <v>23</v>
      </c>
      <c r="P7" s="22">
        <v>0</v>
      </c>
      <c r="Q7" s="7">
        <v>0</v>
      </c>
      <c r="R7" s="7">
        <v>16</v>
      </c>
      <c r="S7" s="8">
        <v>2</v>
      </c>
      <c r="T7" s="14">
        <v>23</v>
      </c>
      <c r="U7" s="12">
        <v>8</v>
      </c>
      <c r="V7" s="12">
        <v>1</v>
      </c>
      <c r="W7" s="12">
        <v>11</v>
      </c>
      <c r="X7" s="12">
        <v>10</v>
      </c>
      <c r="Y7" s="23">
        <v>1</v>
      </c>
      <c r="Z7" s="12">
        <v>0</v>
      </c>
      <c r="AA7" s="12">
        <v>4</v>
      </c>
      <c r="AB7" s="13">
        <v>0</v>
      </c>
    </row>
    <row r="8" spans="1:28" ht="15.75">
      <c r="A8" s="191" t="s">
        <v>12</v>
      </c>
      <c r="B8" s="11">
        <v>24</v>
      </c>
      <c r="C8" s="12">
        <v>10</v>
      </c>
      <c r="D8" s="12">
        <v>8</v>
      </c>
      <c r="E8" s="12">
        <v>15</v>
      </c>
      <c r="F8" s="12">
        <v>0</v>
      </c>
      <c r="G8" s="23">
        <v>2</v>
      </c>
      <c r="H8" s="12">
        <v>13</v>
      </c>
      <c r="I8" s="12">
        <v>7</v>
      </c>
      <c r="J8" s="13">
        <v>1</v>
      </c>
      <c r="K8" s="14">
        <v>37</v>
      </c>
      <c r="L8" s="12">
        <v>25</v>
      </c>
      <c r="M8" s="12">
        <v>1</v>
      </c>
      <c r="N8" s="12">
        <v>28</v>
      </c>
      <c r="O8" s="12">
        <v>0</v>
      </c>
      <c r="P8" s="23">
        <v>2</v>
      </c>
      <c r="Q8" s="12">
        <v>26</v>
      </c>
      <c r="R8" s="12">
        <v>19</v>
      </c>
      <c r="S8" s="13">
        <v>1</v>
      </c>
      <c r="T8" s="14">
        <v>0</v>
      </c>
      <c r="U8" s="12">
        <v>0</v>
      </c>
      <c r="V8" s="12">
        <v>0</v>
      </c>
      <c r="W8" s="12">
        <v>0</v>
      </c>
      <c r="X8" s="12">
        <v>0</v>
      </c>
      <c r="Y8" s="23">
        <v>0</v>
      </c>
      <c r="Z8" s="12">
        <v>0</v>
      </c>
      <c r="AA8" s="12">
        <v>0</v>
      </c>
      <c r="AB8" s="13">
        <v>0</v>
      </c>
    </row>
    <row r="9" spans="1:28" ht="15.75">
      <c r="A9" s="191" t="s">
        <v>13</v>
      </c>
      <c r="B9" s="11">
        <v>74</v>
      </c>
      <c r="C9" s="12">
        <v>53</v>
      </c>
      <c r="D9" s="12">
        <v>10</v>
      </c>
      <c r="E9" s="12">
        <v>41</v>
      </c>
      <c r="F9" s="12">
        <v>23</v>
      </c>
      <c r="G9" s="23">
        <v>0</v>
      </c>
      <c r="H9" s="12">
        <v>18</v>
      </c>
      <c r="I9" s="12">
        <v>33</v>
      </c>
      <c r="J9" s="13">
        <v>3</v>
      </c>
      <c r="K9" s="14">
        <v>12</v>
      </c>
      <c r="L9" s="12">
        <v>5</v>
      </c>
      <c r="M9" s="12">
        <v>2</v>
      </c>
      <c r="N9" s="12">
        <v>8</v>
      </c>
      <c r="O9" s="12">
        <v>4</v>
      </c>
      <c r="P9" s="23">
        <v>0</v>
      </c>
      <c r="Q9" s="12">
        <v>4</v>
      </c>
      <c r="R9" s="12">
        <v>4</v>
      </c>
      <c r="S9" s="13">
        <v>1</v>
      </c>
      <c r="T9" s="14">
        <v>0</v>
      </c>
      <c r="U9" s="12">
        <v>0</v>
      </c>
      <c r="V9" s="12">
        <v>0</v>
      </c>
      <c r="W9" s="12">
        <v>0</v>
      </c>
      <c r="X9" s="12">
        <v>0</v>
      </c>
      <c r="Y9" s="23">
        <v>0</v>
      </c>
      <c r="Z9" s="12">
        <v>0</v>
      </c>
      <c r="AA9" s="12">
        <v>0</v>
      </c>
      <c r="AB9" s="13">
        <v>0</v>
      </c>
    </row>
    <row r="10" spans="1:28" ht="15.75">
      <c r="A10" s="191" t="s">
        <v>14</v>
      </c>
      <c r="B10" s="11">
        <v>0</v>
      </c>
      <c r="C10" s="12">
        <v>0</v>
      </c>
      <c r="D10" s="12">
        <v>0</v>
      </c>
      <c r="E10" s="12">
        <v>0</v>
      </c>
      <c r="F10" s="12">
        <v>0</v>
      </c>
      <c r="G10" s="23">
        <v>0</v>
      </c>
      <c r="H10" s="12">
        <v>0</v>
      </c>
      <c r="I10" s="12">
        <v>0</v>
      </c>
      <c r="J10" s="13">
        <v>0</v>
      </c>
      <c r="K10" s="14">
        <v>0</v>
      </c>
      <c r="L10" s="12">
        <v>0</v>
      </c>
      <c r="M10" s="12">
        <v>0</v>
      </c>
      <c r="N10" s="12">
        <v>0</v>
      </c>
      <c r="O10" s="12">
        <v>0</v>
      </c>
      <c r="P10" s="23">
        <v>0</v>
      </c>
      <c r="Q10" s="12">
        <v>0</v>
      </c>
      <c r="R10" s="12">
        <v>0</v>
      </c>
      <c r="S10" s="13">
        <v>0</v>
      </c>
      <c r="T10" s="14">
        <v>0</v>
      </c>
      <c r="U10" s="12">
        <v>0</v>
      </c>
      <c r="V10" s="12">
        <v>0</v>
      </c>
      <c r="W10" s="12">
        <v>0</v>
      </c>
      <c r="X10" s="12">
        <v>0</v>
      </c>
      <c r="Y10" s="23">
        <v>0</v>
      </c>
      <c r="Z10" s="12">
        <v>0</v>
      </c>
      <c r="AA10" s="12">
        <v>0</v>
      </c>
      <c r="AB10" s="13">
        <v>0</v>
      </c>
    </row>
    <row r="11" spans="1:28" ht="15.75">
      <c r="A11" s="191" t="s">
        <v>15</v>
      </c>
      <c r="B11" s="11">
        <v>0</v>
      </c>
      <c r="C11" s="12">
        <v>0</v>
      </c>
      <c r="D11" s="12">
        <v>0</v>
      </c>
      <c r="E11" s="12">
        <v>0</v>
      </c>
      <c r="F11" s="12">
        <v>0</v>
      </c>
      <c r="G11" s="23">
        <v>0</v>
      </c>
      <c r="H11" s="12">
        <v>0</v>
      </c>
      <c r="I11" s="12">
        <v>0</v>
      </c>
      <c r="J11" s="13">
        <v>0</v>
      </c>
      <c r="K11" s="14">
        <v>203</v>
      </c>
      <c r="L11" s="12">
        <v>185</v>
      </c>
      <c r="M11" s="12">
        <v>13</v>
      </c>
      <c r="N11" s="12">
        <v>127</v>
      </c>
      <c r="O11" s="12">
        <v>95</v>
      </c>
      <c r="P11" s="23">
        <v>2</v>
      </c>
      <c r="Q11" s="12">
        <v>30</v>
      </c>
      <c r="R11" s="12">
        <v>113</v>
      </c>
      <c r="S11" s="13">
        <v>3</v>
      </c>
      <c r="T11" s="14">
        <v>0</v>
      </c>
      <c r="U11" s="12">
        <v>0</v>
      </c>
      <c r="V11" s="12">
        <v>0</v>
      </c>
      <c r="W11" s="12">
        <v>0</v>
      </c>
      <c r="X11" s="12">
        <v>0</v>
      </c>
      <c r="Y11" s="23">
        <v>0</v>
      </c>
      <c r="Z11" s="12">
        <v>0</v>
      </c>
      <c r="AA11" s="12">
        <v>0</v>
      </c>
      <c r="AB11" s="13">
        <v>0</v>
      </c>
    </row>
    <row r="12" spans="1:28" ht="15.75">
      <c r="A12" s="191" t="s">
        <v>16</v>
      </c>
      <c r="B12" s="11">
        <v>237</v>
      </c>
      <c r="C12" s="12">
        <v>174</v>
      </c>
      <c r="D12" s="12">
        <v>11</v>
      </c>
      <c r="E12" s="12">
        <v>35</v>
      </c>
      <c r="F12" s="12">
        <v>35</v>
      </c>
      <c r="G12" s="23">
        <v>0</v>
      </c>
      <c r="H12" s="12">
        <v>0</v>
      </c>
      <c r="I12" s="12">
        <v>22</v>
      </c>
      <c r="J12" s="13">
        <v>0</v>
      </c>
      <c r="K12" s="14">
        <v>0</v>
      </c>
      <c r="L12" s="12">
        <v>0</v>
      </c>
      <c r="M12" s="12">
        <v>0</v>
      </c>
      <c r="N12" s="12">
        <v>0</v>
      </c>
      <c r="O12" s="12">
        <v>0</v>
      </c>
      <c r="P12" s="23">
        <v>0</v>
      </c>
      <c r="Q12" s="12">
        <v>0</v>
      </c>
      <c r="R12" s="12">
        <v>0</v>
      </c>
      <c r="S12" s="13">
        <v>0</v>
      </c>
      <c r="T12" s="14">
        <v>0</v>
      </c>
      <c r="U12" s="12">
        <v>0</v>
      </c>
      <c r="V12" s="12">
        <v>0</v>
      </c>
      <c r="W12" s="12">
        <v>0</v>
      </c>
      <c r="X12" s="12">
        <v>0</v>
      </c>
      <c r="Y12" s="23">
        <v>0</v>
      </c>
      <c r="Z12" s="12">
        <v>0</v>
      </c>
      <c r="AA12" s="12">
        <v>0</v>
      </c>
      <c r="AB12" s="13">
        <v>0</v>
      </c>
    </row>
    <row r="13" spans="1:28" ht="15.75">
      <c r="A13" s="191" t="s">
        <v>17</v>
      </c>
      <c r="B13" s="11">
        <v>47</v>
      </c>
      <c r="C13" s="12">
        <v>45</v>
      </c>
      <c r="D13" s="12">
        <v>10</v>
      </c>
      <c r="E13" s="12">
        <v>24</v>
      </c>
      <c r="F13" s="12">
        <v>24</v>
      </c>
      <c r="G13" s="23">
        <v>0</v>
      </c>
      <c r="H13" s="12">
        <v>0</v>
      </c>
      <c r="I13" s="12">
        <v>23</v>
      </c>
      <c r="J13" s="13">
        <v>6</v>
      </c>
      <c r="K13" s="14">
        <v>0</v>
      </c>
      <c r="L13" s="12">
        <v>0</v>
      </c>
      <c r="M13" s="12">
        <v>0</v>
      </c>
      <c r="N13" s="12">
        <v>0</v>
      </c>
      <c r="O13" s="12">
        <v>0</v>
      </c>
      <c r="P13" s="23">
        <v>0</v>
      </c>
      <c r="Q13" s="12">
        <v>0</v>
      </c>
      <c r="R13" s="12">
        <v>0</v>
      </c>
      <c r="S13" s="13">
        <v>0</v>
      </c>
      <c r="T13" s="14">
        <v>0</v>
      </c>
      <c r="U13" s="12">
        <v>0</v>
      </c>
      <c r="V13" s="12">
        <v>0</v>
      </c>
      <c r="W13" s="12">
        <v>0</v>
      </c>
      <c r="X13" s="12">
        <v>0</v>
      </c>
      <c r="Y13" s="23">
        <v>0</v>
      </c>
      <c r="Z13" s="12">
        <v>0</v>
      </c>
      <c r="AA13" s="12">
        <v>0</v>
      </c>
      <c r="AB13" s="13">
        <v>0</v>
      </c>
    </row>
    <row r="14" spans="1:28" ht="15.75">
      <c r="A14" s="203" t="s">
        <v>18</v>
      </c>
      <c r="B14" s="11">
        <v>0</v>
      </c>
      <c r="C14" s="12">
        <v>0</v>
      </c>
      <c r="D14" s="12">
        <v>0</v>
      </c>
      <c r="E14" s="12">
        <v>0</v>
      </c>
      <c r="F14" s="12">
        <v>0</v>
      </c>
      <c r="G14" s="23">
        <v>0</v>
      </c>
      <c r="H14" s="12">
        <v>0</v>
      </c>
      <c r="I14" s="12">
        <v>0</v>
      </c>
      <c r="J14" s="13">
        <v>0</v>
      </c>
      <c r="K14" s="14">
        <v>0</v>
      </c>
      <c r="L14" s="12">
        <v>0</v>
      </c>
      <c r="M14" s="12">
        <v>0</v>
      </c>
      <c r="N14" s="12">
        <v>0</v>
      </c>
      <c r="O14" s="12">
        <v>0</v>
      </c>
      <c r="P14" s="23">
        <v>0</v>
      </c>
      <c r="Q14" s="12">
        <v>0</v>
      </c>
      <c r="R14" s="12">
        <v>0</v>
      </c>
      <c r="S14" s="13">
        <v>0</v>
      </c>
      <c r="T14" s="14">
        <v>0</v>
      </c>
      <c r="U14" s="12">
        <v>0</v>
      </c>
      <c r="V14" s="12">
        <v>0</v>
      </c>
      <c r="W14" s="12">
        <v>0</v>
      </c>
      <c r="X14" s="12">
        <v>0</v>
      </c>
      <c r="Y14" s="23">
        <v>0</v>
      </c>
      <c r="Z14" s="12">
        <v>0</v>
      </c>
      <c r="AA14" s="12">
        <v>0</v>
      </c>
      <c r="AB14" s="13">
        <v>0</v>
      </c>
    </row>
    <row r="15" spans="1:28" ht="15.75">
      <c r="A15" s="191" t="s">
        <v>19</v>
      </c>
      <c r="B15" s="11">
        <v>0</v>
      </c>
      <c r="C15" s="12">
        <v>0</v>
      </c>
      <c r="D15" s="12">
        <v>0</v>
      </c>
      <c r="E15" s="12">
        <v>0</v>
      </c>
      <c r="F15" s="12">
        <v>0</v>
      </c>
      <c r="G15" s="23">
        <v>0</v>
      </c>
      <c r="H15" s="12">
        <v>0</v>
      </c>
      <c r="I15" s="12">
        <v>0</v>
      </c>
      <c r="J15" s="13">
        <v>0</v>
      </c>
      <c r="K15" s="14">
        <v>0</v>
      </c>
      <c r="L15" s="12">
        <v>0</v>
      </c>
      <c r="M15" s="12">
        <v>0</v>
      </c>
      <c r="N15" s="12">
        <v>0</v>
      </c>
      <c r="O15" s="12">
        <v>0</v>
      </c>
      <c r="P15" s="23">
        <v>0</v>
      </c>
      <c r="Q15" s="12">
        <v>0</v>
      </c>
      <c r="R15" s="12">
        <v>0</v>
      </c>
      <c r="S15" s="13">
        <v>0</v>
      </c>
      <c r="T15" s="14">
        <v>0</v>
      </c>
      <c r="U15" s="12">
        <v>0</v>
      </c>
      <c r="V15" s="12">
        <v>0</v>
      </c>
      <c r="W15" s="12">
        <v>0</v>
      </c>
      <c r="X15" s="12">
        <v>0</v>
      </c>
      <c r="Y15" s="23">
        <v>0</v>
      </c>
      <c r="Z15" s="12">
        <v>0</v>
      </c>
      <c r="AA15" s="12">
        <v>0</v>
      </c>
      <c r="AB15" s="13">
        <v>0</v>
      </c>
    </row>
    <row r="16" spans="1:28" ht="15.75">
      <c r="A16" s="191" t="s">
        <v>20</v>
      </c>
      <c r="B16" s="11">
        <v>112</v>
      </c>
      <c r="C16" s="12">
        <v>69</v>
      </c>
      <c r="D16" s="12">
        <v>61</v>
      </c>
      <c r="E16" s="12">
        <v>36</v>
      </c>
      <c r="F16" s="12">
        <v>36</v>
      </c>
      <c r="G16" s="23">
        <v>0</v>
      </c>
      <c r="H16" s="12">
        <v>0</v>
      </c>
      <c r="I16" s="12">
        <v>32</v>
      </c>
      <c r="J16" s="13">
        <v>6</v>
      </c>
      <c r="K16" s="14">
        <v>0</v>
      </c>
      <c r="L16" s="12">
        <v>0</v>
      </c>
      <c r="M16" s="12">
        <v>0</v>
      </c>
      <c r="N16" s="12">
        <v>0</v>
      </c>
      <c r="O16" s="12">
        <v>0</v>
      </c>
      <c r="P16" s="23">
        <v>0</v>
      </c>
      <c r="Q16" s="12">
        <v>0</v>
      </c>
      <c r="R16" s="12">
        <v>0</v>
      </c>
      <c r="S16" s="13">
        <v>0</v>
      </c>
      <c r="T16" s="14">
        <v>0</v>
      </c>
      <c r="U16" s="12">
        <v>0</v>
      </c>
      <c r="V16" s="12">
        <v>0</v>
      </c>
      <c r="W16" s="12">
        <v>0</v>
      </c>
      <c r="X16" s="12">
        <v>0</v>
      </c>
      <c r="Y16" s="23">
        <v>0</v>
      </c>
      <c r="Z16" s="12">
        <v>0</v>
      </c>
      <c r="AA16" s="12">
        <v>0</v>
      </c>
      <c r="AB16" s="13">
        <v>0</v>
      </c>
    </row>
    <row r="17" spans="1:28" ht="15.75">
      <c r="A17" s="191" t="s">
        <v>21</v>
      </c>
      <c r="B17" s="11">
        <v>1901</v>
      </c>
      <c r="C17" s="12">
        <v>1489</v>
      </c>
      <c r="D17" s="12">
        <v>318</v>
      </c>
      <c r="E17" s="12">
        <v>1102</v>
      </c>
      <c r="F17" s="12">
        <v>542</v>
      </c>
      <c r="G17" s="23">
        <v>56</v>
      </c>
      <c r="H17" s="12">
        <v>504</v>
      </c>
      <c r="I17" s="12">
        <v>846</v>
      </c>
      <c r="J17" s="13">
        <v>134</v>
      </c>
      <c r="K17" s="14">
        <v>238</v>
      </c>
      <c r="L17" s="12">
        <v>200</v>
      </c>
      <c r="M17" s="12">
        <v>5</v>
      </c>
      <c r="N17" s="12">
        <v>81</v>
      </c>
      <c r="O17" s="12">
        <v>76</v>
      </c>
      <c r="P17" s="23">
        <v>0</v>
      </c>
      <c r="Q17" s="12">
        <v>5</v>
      </c>
      <c r="R17" s="12">
        <v>64</v>
      </c>
      <c r="S17" s="13">
        <v>3</v>
      </c>
      <c r="T17" s="14">
        <v>0</v>
      </c>
      <c r="U17" s="12">
        <v>0</v>
      </c>
      <c r="V17" s="12">
        <v>0</v>
      </c>
      <c r="W17" s="12">
        <v>0</v>
      </c>
      <c r="X17" s="12">
        <v>0</v>
      </c>
      <c r="Y17" s="23">
        <v>0</v>
      </c>
      <c r="Z17" s="12">
        <v>0</v>
      </c>
      <c r="AA17" s="12">
        <v>0</v>
      </c>
      <c r="AB17" s="13">
        <v>0</v>
      </c>
    </row>
    <row r="18" spans="1:28" ht="15.75">
      <c r="A18" s="191" t="s">
        <v>22</v>
      </c>
      <c r="B18" s="11">
        <v>1125</v>
      </c>
      <c r="C18" s="12">
        <v>722</v>
      </c>
      <c r="D18" s="12">
        <v>247</v>
      </c>
      <c r="E18" s="12">
        <v>750</v>
      </c>
      <c r="F18" s="12">
        <v>549</v>
      </c>
      <c r="G18" s="23">
        <v>10</v>
      </c>
      <c r="H18" s="12">
        <v>191</v>
      </c>
      <c r="I18" s="12">
        <v>477</v>
      </c>
      <c r="J18" s="13">
        <v>120</v>
      </c>
      <c r="K18" s="14">
        <v>0</v>
      </c>
      <c r="L18" s="12">
        <v>0</v>
      </c>
      <c r="M18" s="12">
        <v>0</v>
      </c>
      <c r="N18" s="12">
        <v>0</v>
      </c>
      <c r="O18" s="12">
        <v>0</v>
      </c>
      <c r="P18" s="23">
        <v>0</v>
      </c>
      <c r="Q18" s="12">
        <v>0</v>
      </c>
      <c r="R18" s="12">
        <v>0</v>
      </c>
      <c r="S18" s="13">
        <v>0</v>
      </c>
      <c r="T18" s="14">
        <v>0</v>
      </c>
      <c r="U18" s="12">
        <v>0</v>
      </c>
      <c r="V18" s="12">
        <v>0</v>
      </c>
      <c r="W18" s="12">
        <v>0</v>
      </c>
      <c r="X18" s="12">
        <v>0</v>
      </c>
      <c r="Y18" s="23">
        <v>0</v>
      </c>
      <c r="Z18" s="12">
        <v>0</v>
      </c>
      <c r="AA18" s="12">
        <v>0</v>
      </c>
      <c r="AB18" s="13">
        <v>0</v>
      </c>
    </row>
    <row r="19" spans="1:28" ht="15.75">
      <c r="A19" s="191" t="s">
        <v>23</v>
      </c>
      <c r="B19" s="11">
        <v>677</v>
      </c>
      <c r="C19" s="12">
        <v>157</v>
      </c>
      <c r="D19" s="12">
        <v>331</v>
      </c>
      <c r="E19" s="12">
        <v>368</v>
      </c>
      <c r="F19" s="12">
        <v>7</v>
      </c>
      <c r="G19" s="23">
        <v>278</v>
      </c>
      <c r="H19" s="12">
        <v>83</v>
      </c>
      <c r="I19" s="12">
        <v>93</v>
      </c>
      <c r="J19" s="13">
        <v>132</v>
      </c>
      <c r="K19" s="14">
        <v>0</v>
      </c>
      <c r="L19" s="12">
        <v>0</v>
      </c>
      <c r="M19" s="12">
        <v>0</v>
      </c>
      <c r="N19" s="12">
        <v>0</v>
      </c>
      <c r="O19" s="12">
        <v>0</v>
      </c>
      <c r="P19" s="23">
        <v>0</v>
      </c>
      <c r="Q19" s="12">
        <v>0</v>
      </c>
      <c r="R19" s="12">
        <v>0</v>
      </c>
      <c r="S19" s="13">
        <v>0</v>
      </c>
      <c r="T19" s="14">
        <v>0</v>
      </c>
      <c r="U19" s="12">
        <v>0</v>
      </c>
      <c r="V19" s="12">
        <v>0</v>
      </c>
      <c r="W19" s="12">
        <v>0</v>
      </c>
      <c r="X19" s="12">
        <v>0</v>
      </c>
      <c r="Y19" s="23">
        <v>0</v>
      </c>
      <c r="Z19" s="12">
        <v>0</v>
      </c>
      <c r="AA19" s="12">
        <v>0</v>
      </c>
      <c r="AB19" s="13">
        <v>0</v>
      </c>
    </row>
    <row r="20" spans="1:28" ht="15.75">
      <c r="A20" s="191" t="s">
        <v>24</v>
      </c>
      <c r="B20" s="11">
        <v>910</v>
      </c>
      <c r="C20" s="12">
        <v>747</v>
      </c>
      <c r="D20" s="12">
        <v>52</v>
      </c>
      <c r="E20" s="12">
        <v>572</v>
      </c>
      <c r="F20" s="12">
        <v>328</v>
      </c>
      <c r="G20" s="23">
        <v>0</v>
      </c>
      <c r="H20" s="12">
        <v>244</v>
      </c>
      <c r="I20" s="12">
        <v>457</v>
      </c>
      <c r="J20" s="13">
        <v>21</v>
      </c>
      <c r="K20" s="14">
        <v>816</v>
      </c>
      <c r="L20" s="12">
        <v>685</v>
      </c>
      <c r="M20" s="12">
        <v>7</v>
      </c>
      <c r="N20" s="12">
        <v>291</v>
      </c>
      <c r="O20" s="12">
        <v>246</v>
      </c>
      <c r="P20" s="23">
        <v>0</v>
      </c>
      <c r="Q20" s="12">
        <v>45</v>
      </c>
      <c r="R20" s="12">
        <v>238</v>
      </c>
      <c r="S20" s="13">
        <v>1</v>
      </c>
      <c r="T20" s="14">
        <v>0</v>
      </c>
      <c r="U20" s="12">
        <v>0</v>
      </c>
      <c r="V20" s="12">
        <v>0</v>
      </c>
      <c r="W20" s="12">
        <v>0</v>
      </c>
      <c r="X20" s="12">
        <v>0</v>
      </c>
      <c r="Y20" s="23">
        <v>0</v>
      </c>
      <c r="Z20" s="12">
        <v>0</v>
      </c>
      <c r="AA20" s="12">
        <v>0</v>
      </c>
      <c r="AB20" s="13">
        <v>0</v>
      </c>
    </row>
    <row r="21" spans="1:28" ht="15.75">
      <c r="A21" s="191" t="s">
        <v>25</v>
      </c>
      <c r="B21" s="11">
        <v>2786</v>
      </c>
      <c r="C21" s="12">
        <v>1599</v>
      </c>
      <c r="D21" s="12">
        <v>1385</v>
      </c>
      <c r="E21" s="12">
        <v>1505</v>
      </c>
      <c r="F21" s="12">
        <v>1222</v>
      </c>
      <c r="G21" s="23">
        <v>283</v>
      </c>
      <c r="H21" s="12">
        <v>0</v>
      </c>
      <c r="I21" s="12">
        <v>819</v>
      </c>
      <c r="J21" s="13">
        <v>694</v>
      </c>
      <c r="K21" s="14">
        <v>0</v>
      </c>
      <c r="L21" s="12">
        <v>0</v>
      </c>
      <c r="M21" s="12">
        <v>0</v>
      </c>
      <c r="N21" s="12">
        <v>0</v>
      </c>
      <c r="O21" s="12">
        <v>0</v>
      </c>
      <c r="P21" s="23">
        <v>0</v>
      </c>
      <c r="Q21" s="12">
        <v>0</v>
      </c>
      <c r="R21" s="12">
        <v>0</v>
      </c>
      <c r="S21" s="13">
        <v>0</v>
      </c>
      <c r="T21" s="14">
        <v>329</v>
      </c>
      <c r="U21" s="12">
        <v>223</v>
      </c>
      <c r="V21" s="12">
        <v>22</v>
      </c>
      <c r="W21" s="12">
        <v>148</v>
      </c>
      <c r="X21" s="12">
        <v>120</v>
      </c>
      <c r="Y21" s="23">
        <v>28</v>
      </c>
      <c r="Z21" s="12">
        <v>0</v>
      </c>
      <c r="AA21" s="12">
        <v>90</v>
      </c>
      <c r="AB21" s="13">
        <v>6</v>
      </c>
    </row>
    <row r="22" spans="1:28" ht="15.75">
      <c r="A22" s="191" t="s">
        <v>26</v>
      </c>
      <c r="B22" s="11">
        <v>585</v>
      </c>
      <c r="C22" s="12">
        <v>358</v>
      </c>
      <c r="D22" s="12">
        <v>60</v>
      </c>
      <c r="E22" s="12">
        <v>360</v>
      </c>
      <c r="F22" s="12">
        <v>108</v>
      </c>
      <c r="G22" s="23">
        <v>0</v>
      </c>
      <c r="H22" s="12">
        <v>252</v>
      </c>
      <c r="I22" s="12">
        <v>193</v>
      </c>
      <c r="J22" s="13">
        <v>28</v>
      </c>
      <c r="K22" s="14">
        <v>172</v>
      </c>
      <c r="L22" s="12">
        <v>82</v>
      </c>
      <c r="M22" s="12">
        <v>7</v>
      </c>
      <c r="N22" s="12">
        <v>82</v>
      </c>
      <c r="O22" s="12">
        <v>47</v>
      </c>
      <c r="P22" s="23">
        <v>0</v>
      </c>
      <c r="Q22" s="12">
        <v>35</v>
      </c>
      <c r="R22" s="12">
        <v>44</v>
      </c>
      <c r="S22" s="13">
        <v>3</v>
      </c>
      <c r="T22" s="14">
        <v>0</v>
      </c>
      <c r="U22" s="12">
        <v>0</v>
      </c>
      <c r="V22" s="12">
        <v>0</v>
      </c>
      <c r="W22" s="12">
        <v>0</v>
      </c>
      <c r="X22" s="12">
        <v>0</v>
      </c>
      <c r="Y22" s="23">
        <v>0</v>
      </c>
      <c r="Z22" s="12">
        <v>0</v>
      </c>
      <c r="AA22" s="12">
        <v>0</v>
      </c>
      <c r="AB22" s="13">
        <v>0</v>
      </c>
    </row>
    <row r="23" spans="1:28" ht="15.75">
      <c r="A23" s="191" t="s">
        <v>27</v>
      </c>
      <c r="B23" s="11">
        <v>608</v>
      </c>
      <c r="C23" s="12">
        <v>467</v>
      </c>
      <c r="D23" s="12">
        <v>171</v>
      </c>
      <c r="E23" s="12">
        <v>304</v>
      </c>
      <c r="F23" s="12">
        <v>148</v>
      </c>
      <c r="G23" s="23">
        <v>155</v>
      </c>
      <c r="H23" s="12">
        <v>1</v>
      </c>
      <c r="I23" s="12">
        <v>240</v>
      </c>
      <c r="J23" s="13">
        <v>85</v>
      </c>
      <c r="K23" s="14">
        <v>365</v>
      </c>
      <c r="L23" s="12">
        <v>273</v>
      </c>
      <c r="M23" s="12">
        <v>22</v>
      </c>
      <c r="N23" s="12">
        <v>178</v>
      </c>
      <c r="O23" s="12">
        <v>116</v>
      </c>
      <c r="P23" s="23">
        <v>61</v>
      </c>
      <c r="Q23" s="12">
        <v>1</v>
      </c>
      <c r="R23" s="12">
        <v>135</v>
      </c>
      <c r="S23" s="13">
        <v>9</v>
      </c>
      <c r="T23" s="14">
        <v>4</v>
      </c>
      <c r="U23" s="12">
        <v>3</v>
      </c>
      <c r="V23" s="12">
        <v>3</v>
      </c>
      <c r="W23" s="12">
        <v>4</v>
      </c>
      <c r="X23" s="12">
        <v>0</v>
      </c>
      <c r="Y23" s="23">
        <v>4</v>
      </c>
      <c r="Z23" s="12">
        <v>0</v>
      </c>
      <c r="AA23" s="12">
        <v>3</v>
      </c>
      <c r="AB23" s="13">
        <v>3</v>
      </c>
    </row>
    <row r="24" spans="1:28" ht="16.5" customHeight="1" thickBot="1">
      <c r="A24" s="204" t="s">
        <v>28</v>
      </c>
      <c r="B24" s="193">
        <v>99</v>
      </c>
      <c r="C24" s="194">
        <v>31</v>
      </c>
      <c r="D24" s="194">
        <v>96</v>
      </c>
      <c r="E24" s="194">
        <v>27</v>
      </c>
      <c r="F24" s="194">
        <v>27</v>
      </c>
      <c r="G24" s="195">
        <v>0</v>
      </c>
      <c r="H24" s="194">
        <v>0</v>
      </c>
      <c r="I24" s="194">
        <v>10</v>
      </c>
      <c r="J24" s="196">
        <v>24</v>
      </c>
      <c r="K24" s="197">
        <v>0</v>
      </c>
      <c r="L24" s="194">
        <v>0</v>
      </c>
      <c r="M24" s="194">
        <v>0</v>
      </c>
      <c r="N24" s="194">
        <v>0</v>
      </c>
      <c r="O24" s="194">
        <v>0</v>
      </c>
      <c r="P24" s="195">
        <v>0</v>
      </c>
      <c r="Q24" s="194">
        <v>0</v>
      </c>
      <c r="R24" s="194">
        <v>0</v>
      </c>
      <c r="S24" s="196">
        <v>0</v>
      </c>
      <c r="T24" s="14">
        <v>0</v>
      </c>
      <c r="U24" s="12">
        <v>0</v>
      </c>
      <c r="V24" s="12">
        <v>0</v>
      </c>
      <c r="W24" s="12">
        <v>0</v>
      </c>
      <c r="X24" s="12">
        <v>0</v>
      </c>
      <c r="Y24" s="23">
        <v>0</v>
      </c>
      <c r="Z24" s="12">
        <v>0</v>
      </c>
      <c r="AA24" s="12">
        <v>0</v>
      </c>
      <c r="AB24" s="13">
        <v>0</v>
      </c>
    </row>
    <row r="25" spans="1:28" ht="16.5" thickBot="1">
      <c r="A25" s="198" t="s">
        <v>5</v>
      </c>
      <c r="B25" s="199">
        <f>SUM(B7:B24)</f>
        <v>9225</v>
      </c>
      <c r="C25" s="200">
        <f>SUM(C7:C24)</f>
        <v>5951</v>
      </c>
      <c r="D25" s="200">
        <f>SUM(D7:D24)</f>
        <v>2765</v>
      </c>
      <c r="E25" s="200">
        <f>SUM(E7:E24)</f>
        <v>5164</v>
      </c>
      <c r="F25" s="200">
        <f>SUM(F7:F24)</f>
        <v>3074</v>
      </c>
      <c r="G25" s="200">
        <v>784</v>
      </c>
      <c r="H25" s="200">
        <v>1306</v>
      </c>
      <c r="I25" s="200">
        <f>SUM(I7:I24)</f>
        <v>3273</v>
      </c>
      <c r="J25" s="201">
        <f>SUM(J7:J24)</f>
        <v>1256</v>
      </c>
      <c r="K25" s="202">
        <v>1894</v>
      </c>
      <c r="L25" s="200">
        <v>1486</v>
      </c>
      <c r="M25" s="200">
        <v>60</v>
      </c>
      <c r="N25" s="200">
        <v>818</v>
      </c>
      <c r="O25" s="200">
        <v>607</v>
      </c>
      <c r="P25" s="200">
        <v>65</v>
      </c>
      <c r="Q25" s="200">
        <v>146</v>
      </c>
      <c r="R25" s="200">
        <v>633</v>
      </c>
      <c r="S25" s="201">
        <v>23</v>
      </c>
      <c r="T25" s="202">
        <v>356</v>
      </c>
      <c r="U25" s="200">
        <v>234</v>
      </c>
      <c r="V25" s="200">
        <v>26</v>
      </c>
      <c r="W25" s="200">
        <v>163</v>
      </c>
      <c r="X25" s="200">
        <v>130</v>
      </c>
      <c r="Y25" s="200">
        <v>33</v>
      </c>
      <c r="Z25" s="200">
        <v>0</v>
      </c>
      <c r="AA25" s="200">
        <v>97</v>
      </c>
      <c r="AB25" s="201">
        <v>9</v>
      </c>
    </row>
    <row r="26" spans="1:28">
      <c r="B26" s="163"/>
    </row>
    <row r="27" spans="1:28" ht="15.75">
      <c r="A27" s="21" t="s">
        <v>29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</row>
    <row r="28" spans="1:28" ht="15.75">
      <c r="A28" s="21" t="s">
        <v>30</v>
      </c>
    </row>
    <row r="29" spans="1:28" ht="15.75">
      <c r="A29" s="21" t="s">
        <v>31</v>
      </c>
    </row>
  </sheetData>
  <mergeCells count="22">
    <mergeCell ref="A3:A6"/>
    <mergeCell ref="B3:J3"/>
    <mergeCell ref="K3:S3"/>
    <mergeCell ref="B4:D4"/>
    <mergeCell ref="E4:J4"/>
    <mergeCell ref="K4:M4"/>
    <mergeCell ref="N4:S4"/>
    <mergeCell ref="B5:B6"/>
    <mergeCell ref="C5:D5"/>
    <mergeCell ref="E5:E6"/>
    <mergeCell ref="F5:J5"/>
    <mergeCell ref="K5:K6"/>
    <mergeCell ref="L5:M5"/>
    <mergeCell ref="N5:N6"/>
    <mergeCell ref="O5:S5"/>
    <mergeCell ref="T3:AB3"/>
    <mergeCell ref="T4:V4"/>
    <mergeCell ref="W4:AB4"/>
    <mergeCell ref="T5:T6"/>
    <mergeCell ref="U5:V5"/>
    <mergeCell ref="W5:W6"/>
    <mergeCell ref="X5:AB5"/>
  </mergeCells>
  <conditionalFormatting sqref="B26:S27 B25:P25 R25:S25">
    <cfRule type="duplicateValues" dxfId="33" priority="4"/>
  </conditionalFormatting>
  <conditionalFormatting sqref="Q25">
    <cfRule type="duplicateValues" dxfId="32" priority="3"/>
  </conditionalFormatting>
  <conditionalFormatting sqref="T25:Y25 AA25:AB25">
    <cfRule type="duplicateValues" dxfId="31" priority="2"/>
  </conditionalFormatting>
  <conditionalFormatting sqref="Z25">
    <cfRule type="duplicateValues" dxfId="30" priority="1"/>
  </conditionalFormatting>
  <pageMargins left="0.70866141732283472" right="0.70866141732283472" top="0.78740157480314965" bottom="0.78740157480314965" header="0.31496062992125984" footer="0.31496062992125984"/>
  <pageSetup paperSize="9" scale="5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workbookViewId="0">
      <selection activeCell="G17" sqref="G17"/>
    </sheetView>
  </sheetViews>
  <sheetFormatPr defaultRowHeight="15"/>
  <cols>
    <col min="1" max="1" width="11.140625" customWidth="1"/>
  </cols>
  <sheetData>
    <row r="1" spans="1:28" ht="15.75">
      <c r="A1" s="1" t="s">
        <v>103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8" ht="16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8" ht="15.75">
      <c r="A3" s="329" t="s">
        <v>0</v>
      </c>
      <c r="B3" s="312" t="s">
        <v>1</v>
      </c>
      <c r="C3" s="313"/>
      <c r="D3" s="313"/>
      <c r="E3" s="313"/>
      <c r="F3" s="313"/>
      <c r="G3" s="313"/>
      <c r="H3" s="313"/>
      <c r="I3" s="313"/>
      <c r="J3" s="316"/>
      <c r="K3" s="313" t="s">
        <v>2</v>
      </c>
      <c r="L3" s="313"/>
      <c r="M3" s="313"/>
      <c r="N3" s="313"/>
      <c r="O3" s="313"/>
      <c r="P3" s="313"/>
      <c r="Q3" s="313"/>
      <c r="R3" s="313"/>
      <c r="S3" s="314"/>
      <c r="T3" s="310" t="s">
        <v>97</v>
      </c>
      <c r="U3" s="310"/>
      <c r="V3" s="310"/>
      <c r="W3" s="310"/>
      <c r="X3" s="310"/>
      <c r="Y3" s="310"/>
      <c r="Z3" s="310"/>
      <c r="AA3" s="310"/>
      <c r="AB3" s="311"/>
    </row>
    <row r="4" spans="1:28" ht="15.75">
      <c r="A4" s="330"/>
      <c r="B4" s="312" t="s">
        <v>3</v>
      </c>
      <c r="C4" s="313"/>
      <c r="D4" s="314"/>
      <c r="E4" s="315" t="s">
        <v>4</v>
      </c>
      <c r="F4" s="313"/>
      <c r="G4" s="313"/>
      <c r="H4" s="313"/>
      <c r="I4" s="313"/>
      <c r="J4" s="316"/>
      <c r="K4" s="312" t="s">
        <v>3</v>
      </c>
      <c r="L4" s="313"/>
      <c r="M4" s="314"/>
      <c r="N4" s="315" t="s">
        <v>4</v>
      </c>
      <c r="O4" s="313"/>
      <c r="P4" s="313"/>
      <c r="Q4" s="313"/>
      <c r="R4" s="313"/>
      <c r="S4" s="314"/>
      <c r="T4" s="312" t="s">
        <v>3</v>
      </c>
      <c r="U4" s="313"/>
      <c r="V4" s="314"/>
      <c r="W4" s="315" t="s">
        <v>4</v>
      </c>
      <c r="X4" s="313"/>
      <c r="Y4" s="313"/>
      <c r="Z4" s="313"/>
      <c r="AA4" s="313"/>
      <c r="AB4" s="316"/>
    </row>
    <row r="5" spans="1:28" ht="15.75">
      <c r="A5" s="330"/>
      <c r="B5" s="317" t="s">
        <v>5</v>
      </c>
      <c r="C5" s="319" t="s">
        <v>6</v>
      </c>
      <c r="D5" s="320"/>
      <c r="E5" s="321" t="s">
        <v>5</v>
      </c>
      <c r="F5" s="319" t="s">
        <v>6</v>
      </c>
      <c r="G5" s="323"/>
      <c r="H5" s="323"/>
      <c r="I5" s="323"/>
      <c r="J5" s="324"/>
      <c r="K5" s="317" t="s">
        <v>5</v>
      </c>
      <c r="L5" s="319" t="s">
        <v>6</v>
      </c>
      <c r="M5" s="320"/>
      <c r="N5" s="321" t="s">
        <v>5</v>
      </c>
      <c r="O5" s="319" t="s">
        <v>6</v>
      </c>
      <c r="P5" s="323"/>
      <c r="Q5" s="323"/>
      <c r="R5" s="323"/>
      <c r="S5" s="320"/>
      <c r="T5" s="317" t="s">
        <v>5</v>
      </c>
      <c r="U5" s="319" t="s">
        <v>6</v>
      </c>
      <c r="V5" s="320"/>
      <c r="W5" s="321" t="s">
        <v>5</v>
      </c>
      <c r="X5" s="319" t="s">
        <v>6</v>
      </c>
      <c r="Y5" s="323"/>
      <c r="Z5" s="323"/>
      <c r="AA5" s="323"/>
      <c r="AB5" s="324"/>
    </row>
    <row r="6" spans="1:28" ht="16.5" thickBot="1">
      <c r="A6" s="331"/>
      <c r="B6" s="318"/>
      <c r="C6" s="3" t="s">
        <v>7</v>
      </c>
      <c r="D6" s="3" t="s">
        <v>8</v>
      </c>
      <c r="E6" s="322"/>
      <c r="F6" s="3" t="s">
        <v>9</v>
      </c>
      <c r="G6" s="3" t="s">
        <v>10</v>
      </c>
      <c r="H6" s="3" t="s">
        <v>94</v>
      </c>
      <c r="I6" s="3" t="s">
        <v>7</v>
      </c>
      <c r="J6" s="4" t="s">
        <v>8</v>
      </c>
      <c r="K6" s="318"/>
      <c r="L6" s="3" t="s">
        <v>7</v>
      </c>
      <c r="M6" s="3" t="s">
        <v>8</v>
      </c>
      <c r="N6" s="322"/>
      <c r="O6" s="3" t="s">
        <v>9</v>
      </c>
      <c r="P6" s="3" t="s">
        <v>10</v>
      </c>
      <c r="Q6" s="3" t="s">
        <v>94</v>
      </c>
      <c r="R6" s="3" t="s">
        <v>7</v>
      </c>
      <c r="S6" s="3" t="s">
        <v>8</v>
      </c>
      <c r="T6" s="318"/>
      <c r="U6" s="3" t="s">
        <v>7</v>
      </c>
      <c r="V6" s="3" t="s">
        <v>8</v>
      </c>
      <c r="W6" s="322"/>
      <c r="X6" s="3" t="s">
        <v>9</v>
      </c>
      <c r="Y6" s="3" t="s">
        <v>10</v>
      </c>
      <c r="Z6" s="3" t="s">
        <v>94</v>
      </c>
      <c r="AA6" s="3" t="s">
        <v>7</v>
      </c>
      <c r="AB6" s="4" t="s">
        <v>8</v>
      </c>
    </row>
    <row r="7" spans="1:28" ht="15.75">
      <c r="A7" s="5" t="s">
        <v>11</v>
      </c>
      <c r="B7" s="6">
        <v>20</v>
      </c>
      <c r="C7" s="7">
        <v>5</v>
      </c>
      <c r="D7" s="7">
        <v>3</v>
      </c>
      <c r="E7" s="7">
        <v>8</v>
      </c>
      <c r="F7" s="7">
        <v>8</v>
      </c>
      <c r="G7" s="22">
        <v>0</v>
      </c>
      <c r="H7" s="7">
        <v>0</v>
      </c>
      <c r="I7" s="7">
        <v>0</v>
      </c>
      <c r="J7" s="8">
        <v>0</v>
      </c>
      <c r="K7" s="9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9">
        <v>0</v>
      </c>
      <c r="U7" s="7">
        <v>0</v>
      </c>
      <c r="V7" s="7">
        <v>0</v>
      </c>
      <c r="W7" s="7">
        <v>0</v>
      </c>
      <c r="X7" s="7">
        <v>0</v>
      </c>
      <c r="Y7" s="22">
        <v>0</v>
      </c>
      <c r="Z7" s="7">
        <v>0</v>
      </c>
      <c r="AA7" s="7">
        <v>0</v>
      </c>
      <c r="AB7" s="8">
        <v>0</v>
      </c>
    </row>
    <row r="8" spans="1:28" ht="15.75">
      <c r="A8" s="10" t="s">
        <v>12</v>
      </c>
      <c r="B8" s="11">
        <v>0</v>
      </c>
      <c r="C8" s="12">
        <v>0</v>
      </c>
      <c r="D8" s="12">
        <v>0</v>
      </c>
      <c r="E8" s="12">
        <v>0</v>
      </c>
      <c r="F8" s="12">
        <v>0</v>
      </c>
      <c r="G8" s="23">
        <v>0</v>
      </c>
      <c r="H8" s="12">
        <v>0</v>
      </c>
      <c r="I8" s="12">
        <v>0</v>
      </c>
      <c r="J8" s="13">
        <v>0</v>
      </c>
      <c r="K8" s="14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4">
        <v>0</v>
      </c>
      <c r="U8" s="12">
        <v>0</v>
      </c>
      <c r="V8" s="12">
        <v>0</v>
      </c>
      <c r="W8" s="12">
        <v>0</v>
      </c>
      <c r="X8" s="12">
        <v>0</v>
      </c>
      <c r="Y8" s="23">
        <v>0</v>
      </c>
      <c r="Z8" s="12">
        <v>0</v>
      </c>
      <c r="AA8" s="12">
        <v>0</v>
      </c>
      <c r="AB8" s="13">
        <v>0</v>
      </c>
    </row>
    <row r="9" spans="1:28" ht="15.75">
      <c r="A9" s="10" t="s">
        <v>13</v>
      </c>
      <c r="B9" s="11">
        <v>0</v>
      </c>
      <c r="C9" s="12">
        <v>0</v>
      </c>
      <c r="D9" s="12">
        <v>0</v>
      </c>
      <c r="E9" s="12">
        <v>0</v>
      </c>
      <c r="F9" s="12">
        <v>0</v>
      </c>
      <c r="G9" s="23">
        <v>0</v>
      </c>
      <c r="H9" s="12">
        <v>0</v>
      </c>
      <c r="I9" s="12">
        <v>0</v>
      </c>
      <c r="J9" s="13">
        <v>0</v>
      </c>
      <c r="K9" s="14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4">
        <v>0</v>
      </c>
      <c r="U9" s="12">
        <v>0</v>
      </c>
      <c r="V9" s="12">
        <v>0</v>
      </c>
      <c r="W9" s="12">
        <v>0</v>
      </c>
      <c r="X9" s="12">
        <v>0</v>
      </c>
      <c r="Y9" s="23">
        <v>0</v>
      </c>
      <c r="Z9" s="12">
        <v>0</v>
      </c>
      <c r="AA9" s="12">
        <v>0</v>
      </c>
      <c r="AB9" s="13">
        <v>0</v>
      </c>
    </row>
    <row r="10" spans="1:28" ht="15.75">
      <c r="A10" s="10" t="s">
        <v>14</v>
      </c>
      <c r="B10" s="11">
        <v>2504</v>
      </c>
      <c r="C10" s="12">
        <v>1359</v>
      </c>
      <c r="D10" s="12">
        <v>189</v>
      </c>
      <c r="E10" s="12">
        <v>661</v>
      </c>
      <c r="F10" s="12">
        <v>610</v>
      </c>
      <c r="G10" s="23">
        <v>48</v>
      </c>
      <c r="H10" s="12">
        <v>3</v>
      </c>
      <c r="I10" s="12">
        <v>290</v>
      </c>
      <c r="J10" s="13">
        <v>27</v>
      </c>
      <c r="K10" s="14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4">
        <v>0</v>
      </c>
      <c r="U10" s="12">
        <v>0</v>
      </c>
      <c r="V10" s="12">
        <v>0</v>
      </c>
      <c r="W10" s="12">
        <v>0</v>
      </c>
      <c r="X10" s="12">
        <v>0</v>
      </c>
      <c r="Y10" s="23">
        <v>0</v>
      </c>
      <c r="Z10" s="12">
        <v>0</v>
      </c>
      <c r="AA10" s="12">
        <v>0</v>
      </c>
      <c r="AB10" s="13">
        <v>0</v>
      </c>
    </row>
    <row r="11" spans="1:28" ht="15.75">
      <c r="A11" s="10" t="s">
        <v>15</v>
      </c>
      <c r="B11" s="11">
        <v>4927</v>
      </c>
      <c r="C11" s="12">
        <v>3218</v>
      </c>
      <c r="D11" s="12">
        <v>1899</v>
      </c>
      <c r="E11" s="12">
        <v>1653</v>
      </c>
      <c r="F11" s="12">
        <v>1028</v>
      </c>
      <c r="G11" s="23">
        <v>625</v>
      </c>
      <c r="H11" s="12">
        <v>0</v>
      </c>
      <c r="I11" s="12">
        <v>1081</v>
      </c>
      <c r="J11" s="13">
        <v>530</v>
      </c>
      <c r="K11" s="14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4">
        <v>0</v>
      </c>
      <c r="U11" s="12">
        <v>0</v>
      </c>
      <c r="V11" s="12">
        <v>0</v>
      </c>
      <c r="W11" s="12">
        <v>0</v>
      </c>
      <c r="X11" s="12">
        <v>0</v>
      </c>
      <c r="Y11" s="23">
        <v>0</v>
      </c>
      <c r="Z11" s="12">
        <v>0</v>
      </c>
      <c r="AA11" s="12">
        <v>0</v>
      </c>
      <c r="AB11" s="13">
        <v>0</v>
      </c>
    </row>
    <row r="12" spans="1:28" ht="15.75">
      <c r="A12" s="10" t="s">
        <v>16</v>
      </c>
      <c r="B12" s="11">
        <v>2702</v>
      </c>
      <c r="C12" s="12">
        <v>1725</v>
      </c>
      <c r="D12" s="12">
        <v>1062</v>
      </c>
      <c r="E12" s="12">
        <v>420</v>
      </c>
      <c r="F12" s="12">
        <v>412</v>
      </c>
      <c r="G12" s="23">
        <v>8</v>
      </c>
      <c r="H12" s="12">
        <v>0</v>
      </c>
      <c r="I12" s="12">
        <v>258</v>
      </c>
      <c r="J12" s="13">
        <v>207</v>
      </c>
      <c r="K12" s="14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4">
        <v>0</v>
      </c>
      <c r="U12" s="12">
        <v>0</v>
      </c>
      <c r="V12" s="12">
        <v>0</v>
      </c>
      <c r="W12" s="12">
        <v>0</v>
      </c>
      <c r="X12" s="12">
        <v>0</v>
      </c>
      <c r="Y12" s="23">
        <v>0</v>
      </c>
      <c r="Z12" s="12">
        <v>0</v>
      </c>
      <c r="AA12" s="12">
        <v>0</v>
      </c>
      <c r="AB12" s="13">
        <v>0</v>
      </c>
    </row>
    <row r="13" spans="1:28" ht="15.75">
      <c r="A13" s="10" t="s">
        <v>17</v>
      </c>
      <c r="B13" s="11">
        <v>2695</v>
      </c>
      <c r="C13" s="12">
        <v>1718</v>
      </c>
      <c r="D13" s="12">
        <v>1000</v>
      </c>
      <c r="E13" s="12">
        <v>588</v>
      </c>
      <c r="F13" s="12">
        <v>527</v>
      </c>
      <c r="G13" s="23">
        <v>61</v>
      </c>
      <c r="H13" s="12">
        <v>0</v>
      </c>
      <c r="I13" s="12">
        <v>342</v>
      </c>
      <c r="J13" s="13">
        <v>282</v>
      </c>
      <c r="K13" s="14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4">
        <v>0</v>
      </c>
      <c r="U13" s="12">
        <v>0</v>
      </c>
      <c r="V13" s="12">
        <v>0</v>
      </c>
      <c r="W13" s="12">
        <v>0</v>
      </c>
      <c r="X13" s="12">
        <v>0</v>
      </c>
      <c r="Y13" s="23">
        <v>0</v>
      </c>
      <c r="Z13" s="12">
        <v>0</v>
      </c>
      <c r="AA13" s="12">
        <v>0</v>
      </c>
      <c r="AB13" s="13">
        <v>0</v>
      </c>
    </row>
    <row r="14" spans="1:28" ht="15.75">
      <c r="A14" s="24" t="s">
        <v>18</v>
      </c>
      <c r="B14" s="11">
        <v>3081</v>
      </c>
      <c r="C14" s="12">
        <v>2059</v>
      </c>
      <c r="D14" s="12">
        <v>896</v>
      </c>
      <c r="E14" s="12">
        <v>901</v>
      </c>
      <c r="F14" s="12">
        <v>768</v>
      </c>
      <c r="G14" s="23">
        <v>133</v>
      </c>
      <c r="H14" s="12">
        <v>0</v>
      </c>
      <c r="I14" s="12">
        <v>585</v>
      </c>
      <c r="J14" s="13">
        <v>258</v>
      </c>
      <c r="K14" s="14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4">
        <v>0</v>
      </c>
      <c r="U14" s="12">
        <v>0</v>
      </c>
      <c r="V14" s="12">
        <v>0</v>
      </c>
      <c r="W14" s="12">
        <v>0</v>
      </c>
      <c r="X14" s="12">
        <v>0</v>
      </c>
      <c r="Y14" s="23">
        <v>0</v>
      </c>
      <c r="Z14" s="12">
        <v>0</v>
      </c>
      <c r="AA14" s="12">
        <v>0</v>
      </c>
      <c r="AB14" s="13">
        <v>0</v>
      </c>
    </row>
    <row r="15" spans="1:28" ht="15.75">
      <c r="A15" s="10" t="s">
        <v>19</v>
      </c>
      <c r="B15" s="11">
        <v>2674</v>
      </c>
      <c r="C15" s="12">
        <v>1623</v>
      </c>
      <c r="D15" s="12">
        <v>1118</v>
      </c>
      <c r="E15" s="12">
        <v>761</v>
      </c>
      <c r="F15" s="12">
        <v>761</v>
      </c>
      <c r="G15" s="23">
        <v>0</v>
      </c>
      <c r="H15" s="12">
        <v>0</v>
      </c>
      <c r="I15" s="12">
        <v>426</v>
      </c>
      <c r="J15" s="13">
        <v>369</v>
      </c>
      <c r="K15" s="14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4">
        <v>0</v>
      </c>
      <c r="U15" s="12">
        <v>0</v>
      </c>
      <c r="V15" s="12">
        <v>0</v>
      </c>
      <c r="W15" s="12">
        <v>0</v>
      </c>
      <c r="X15" s="12">
        <v>0</v>
      </c>
      <c r="Y15" s="23">
        <v>0</v>
      </c>
      <c r="Z15" s="12">
        <v>0</v>
      </c>
      <c r="AA15" s="12">
        <v>0</v>
      </c>
      <c r="AB15" s="13">
        <v>0</v>
      </c>
    </row>
    <row r="16" spans="1:28" ht="15.75">
      <c r="A16" s="10" t="s">
        <v>20</v>
      </c>
      <c r="B16" s="11">
        <v>801</v>
      </c>
      <c r="C16" s="12">
        <v>612</v>
      </c>
      <c r="D16" s="12">
        <v>325</v>
      </c>
      <c r="E16" s="12">
        <v>361</v>
      </c>
      <c r="F16" s="12">
        <v>0</v>
      </c>
      <c r="G16" s="23">
        <v>277</v>
      </c>
      <c r="H16" s="12">
        <v>84</v>
      </c>
      <c r="I16" s="12">
        <v>282</v>
      </c>
      <c r="J16" s="13">
        <v>166</v>
      </c>
      <c r="K16" s="14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4">
        <v>0</v>
      </c>
      <c r="U16" s="12">
        <v>0</v>
      </c>
      <c r="V16" s="12">
        <v>0</v>
      </c>
      <c r="W16" s="12">
        <v>0</v>
      </c>
      <c r="X16" s="12">
        <v>0</v>
      </c>
      <c r="Y16" s="23">
        <v>0</v>
      </c>
      <c r="Z16" s="12">
        <v>0</v>
      </c>
      <c r="AA16" s="12">
        <v>0</v>
      </c>
      <c r="AB16" s="13">
        <v>0</v>
      </c>
    </row>
    <row r="17" spans="1:28" ht="15.75">
      <c r="A17" s="10" t="s">
        <v>21</v>
      </c>
      <c r="B17" s="11">
        <v>0</v>
      </c>
      <c r="C17" s="12">
        <v>0</v>
      </c>
      <c r="D17" s="12">
        <v>0</v>
      </c>
      <c r="E17" s="12">
        <v>0</v>
      </c>
      <c r="F17" s="12">
        <v>0</v>
      </c>
      <c r="G17" s="23">
        <v>0</v>
      </c>
      <c r="H17" s="12">
        <v>0</v>
      </c>
      <c r="I17" s="12">
        <v>0</v>
      </c>
      <c r="J17" s="13">
        <v>0</v>
      </c>
      <c r="K17" s="14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4">
        <v>0</v>
      </c>
      <c r="U17" s="12">
        <v>0</v>
      </c>
      <c r="V17" s="12">
        <v>0</v>
      </c>
      <c r="W17" s="12">
        <v>0</v>
      </c>
      <c r="X17" s="12">
        <v>0</v>
      </c>
      <c r="Y17" s="23">
        <v>0</v>
      </c>
      <c r="Z17" s="12">
        <v>0</v>
      </c>
      <c r="AA17" s="12">
        <v>0</v>
      </c>
      <c r="AB17" s="13">
        <v>0</v>
      </c>
    </row>
    <row r="18" spans="1:28" ht="15.75">
      <c r="A18" s="10" t="s">
        <v>22</v>
      </c>
      <c r="B18" s="11">
        <v>0</v>
      </c>
      <c r="C18" s="12">
        <v>0</v>
      </c>
      <c r="D18" s="12">
        <v>0</v>
      </c>
      <c r="E18" s="12">
        <v>0</v>
      </c>
      <c r="F18" s="12">
        <v>0</v>
      </c>
      <c r="G18" s="23">
        <v>0</v>
      </c>
      <c r="H18" s="12">
        <v>0</v>
      </c>
      <c r="I18" s="12">
        <v>0</v>
      </c>
      <c r="J18" s="13">
        <v>0</v>
      </c>
      <c r="K18" s="14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4">
        <v>0</v>
      </c>
      <c r="U18" s="12">
        <v>0</v>
      </c>
      <c r="V18" s="12">
        <v>0</v>
      </c>
      <c r="W18" s="12">
        <v>0</v>
      </c>
      <c r="X18" s="12">
        <v>0</v>
      </c>
      <c r="Y18" s="23">
        <v>0</v>
      </c>
      <c r="Z18" s="12">
        <v>0</v>
      </c>
      <c r="AA18" s="12">
        <v>0</v>
      </c>
      <c r="AB18" s="13">
        <v>0</v>
      </c>
    </row>
    <row r="19" spans="1:28" ht="15.75">
      <c r="A19" s="10" t="s">
        <v>23</v>
      </c>
      <c r="B19" s="11">
        <v>0</v>
      </c>
      <c r="C19" s="12">
        <v>0</v>
      </c>
      <c r="D19" s="12">
        <v>0</v>
      </c>
      <c r="E19" s="12">
        <v>0</v>
      </c>
      <c r="F19" s="12">
        <v>0</v>
      </c>
      <c r="G19" s="23">
        <v>0</v>
      </c>
      <c r="H19" s="12">
        <v>0</v>
      </c>
      <c r="I19" s="12">
        <v>0</v>
      </c>
      <c r="J19" s="13">
        <v>0</v>
      </c>
      <c r="K19" s="14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4">
        <v>0</v>
      </c>
      <c r="U19" s="12">
        <v>0</v>
      </c>
      <c r="V19" s="12">
        <v>0</v>
      </c>
      <c r="W19" s="12">
        <v>0</v>
      </c>
      <c r="X19" s="12">
        <v>0</v>
      </c>
      <c r="Y19" s="23">
        <v>0</v>
      </c>
      <c r="Z19" s="12">
        <v>0</v>
      </c>
      <c r="AA19" s="12">
        <v>0</v>
      </c>
      <c r="AB19" s="13">
        <v>0</v>
      </c>
    </row>
    <row r="20" spans="1:28" ht="15.75">
      <c r="A20" s="10" t="s">
        <v>24</v>
      </c>
      <c r="B20" s="11">
        <v>358</v>
      </c>
      <c r="C20" s="12">
        <v>338</v>
      </c>
      <c r="D20" s="12">
        <v>3</v>
      </c>
      <c r="E20" s="12">
        <v>151</v>
      </c>
      <c r="F20" s="12">
        <v>151</v>
      </c>
      <c r="G20" s="23">
        <v>0</v>
      </c>
      <c r="H20" s="12">
        <v>0</v>
      </c>
      <c r="I20" s="12">
        <v>143</v>
      </c>
      <c r="J20" s="13">
        <v>1</v>
      </c>
      <c r="K20" s="14">
        <v>300</v>
      </c>
      <c r="L20" s="12">
        <v>282</v>
      </c>
      <c r="M20" s="12">
        <v>5</v>
      </c>
      <c r="N20" s="12">
        <v>80</v>
      </c>
      <c r="O20" s="12">
        <v>80</v>
      </c>
      <c r="P20" s="12">
        <v>0</v>
      </c>
      <c r="Q20" s="12">
        <v>0</v>
      </c>
      <c r="R20" s="12">
        <v>76</v>
      </c>
      <c r="S20" s="12">
        <v>0</v>
      </c>
      <c r="T20" s="14">
        <v>0</v>
      </c>
      <c r="U20" s="12">
        <v>0</v>
      </c>
      <c r="V20" s="12">
        <v>0</v>
      </c>
      <c r="W20" s="12">
        <v>0</v>
      </c>
      <c r="X20" s="12">
        <v>0</v>
      </c>
      <c r="Y20" s="23">
        <v>0</v>
      </c>
      <c r="Z20" s="12">
        <v>0</v>
      </c>
      <c r="AA20" s="12">
        <v>0</v>
      </c>
      <c r="AB20" s="13">
        <v>0</v>
      </c>
    </row>
    <row r="21" spans="1:28" ht="15.75">
      <c r="A21" s="10" t="s">
        <v>25</v>
      </c>
      <c r="B21" s="11">
        <v>0</v>
      </c>
      <c r="C21" s="12">
        <v>0</v>
      </c>
      <c r="D21" s="12">
        <v>0</v>
      </c>
      <c r="E21" s="12">
        <v>0</v>
      </c>
      <c r="F21" s="12">
        <v>0</v>
      </c>
      <c r="G21" s="23">
        <v>0</v>
      </c>
      <c r="H21" s="12">
        <v>0</v>
      </c>
      <c r="I21" s="12">
        <v>0</v>
      </c>
      <c r="J21" s="13">
        <v>0</v>
      </c>
      <c r="K21" s="14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4">
        <v>0</v>
      </c>
      <c r="U21" s="12">
        <v>0</v>
      </c>
      <c r="V21" s="12">
        <v>0</v>
      </c>
      <c r="W21" s="12">
        <v>0</v>
      </c>
      <c r="X21" s="12">
        <v>0</v>
      </c>
      <c r="Y21" s="23">
        <v>0</v>
      </c>
      <c r="Z21" s="12">
        <v>0</v>
      </c>
      <c r="AA21" s="12">
        <v>0</v>
      </c>
      <c r="AB21" s="13">
        <v>0</v>
      </c>
    </row>
    <row r="22" spans="1:28" ht="15.75">
      <c r="A22" s="10" t="s">
        <v>26</v>
      </c>
      <c r="B22" s="11">
        <v>0</v>
      </c>
      <c r="C22" s="12">
        <v>0</v>
      </c>
      <c r="D22" s="12">
        <v>0</v>
      </c>
      <c r="E22" s="12">
        <v>0</v>
      </c>
      <c r="F22" s="12">
        <v>0</v>
      </c>
      <c r="G22" s="23">
        <v>0</v>
      </c>
      <c r="H22" s="12">
        <v>0</v>
      </c>
      <c r="I22" s="12">
        <v>0</v>
      </c>
      <c r="J22" s="13">
        <v>0</v>
      </c>
      <c r="K22" s="14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4">
        <v>0</v>
      </c>
      <c r="U22" s="12">
        <v>0</v>
      </c>
      <c r="V22" s="12">
        <v>0</v>
      </c>
      <c r="W22" s="12">
        <v>0</v>
      </c>
      <c r="X22" s="12">
        <v>0</v>
      </c>
      <c r="Y22" s="23">
        <v>0</v>
      </c>
      <c r="Z22" s="12">
        <v>0</v>
      </c>
      <c r="AA22" s="12">
        <v>0</v>
      </c>
      <c r="AB22" s="13">
        <v>0</v>
      </c>
    </row>
    <row r="23" spans="1:28" ht="15.75">
      <c r="A23" s="10" t="s">
        <v>27</v>
      </c>
      <c r="B23" s="11">
        <v>0</v>
      </c>
      <c r="C23" s="12">
        <v>0</v>
      </c>
      <c r="D23" s="12">
        <v>0</v>
      </c>
      <c r="E23" s="12">
        <v>0</v>
      </c>
      <c r="F23" s="12">
        <v>0</v>
      </c>
      <c r="G23" s="23">
        <v>0</v>
      </c>
      <c r="H23" s="12">
        <v>0</v>
      </c>
      <c r="I23" s="12">
        <v>0</v>
      </c>
      <c r="J23" s="13">
        <v>0</v>
      </c>
      <c r="K23" s="14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4">
        <v>0</v>
      </c>
      <c r="U23" s="12">
        <v>0</v>
      </c>
      <c r="V23" s="12">
        <v>0</v>
      </c>
      <c r="W23" s="12">
        <v>0</v>
      </c>
      <c r="X23" s="12">
        <v>0</v>
      </c>
      <c r="Y23" s="23">
        <v>0</v>
      </c>
      <c r="Z23" s="12">
        <v>0</v>
      </c>
      <c r="AA23" s="12">
        <v>0</v>
      </c>
      <c r="AB23" s="13">
        <v>0</v>
      </c>
    </row>
    <row r="24" spans="1:28" ht="16.5" thickBot="1">
      <c r="A24" s="15" t="s">
        <v>28</v>
      </c>
      <c r="B24" s="25">
        <v>0</v>
      </c>
      <c r="C24" s="26">
        <v>0</v>
      </c>
      <c r="D24" s="26">
        <v>0</v>
      </c>
      <c r="E24" s="26">
        <v>0</v>
      </c>
      <c r="F24" s="26">
        <v>0</v>
      </c>
      <c r="G24" s="27">
        <v>0</v>
      </c>
      <c r="H24" s="26">
        <v>0</v>
      </c>
      <c r="I24" s="26">
        <v>0</v>
      </c>
      <c r="J24" s="28">
        <v>0</v>
      </c>
      <c r="K24" s="29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197">
        <v>0</v>
      </c>
      <c r="U24" s="194">
        <v>0</v>
      </c>
      <c r="V24" s="194">
        <v>0</v>
      </c>
      <c r="W24" s="194">
        <v>0</v>
      </c>
      <c r="X24" s="194">
        <v>0</v>
      </c>
      <c r="Y24" s="195">
        <v>0</v>
      </c>
      <c r="Z24" s="194">
        <v>0</v>
      </c>
      <c r="AA24" s="194">
        <v>0</v>
      </c>
      <c r="AB24" s="196">
        <v>0</v>
      </c>
    </row>
    <row r="25" spans="1:28" ht="16.5" thickBot="1">
      <c r="A25" s="5" t="s">
        <v>5</v>
      </c>
      <c r="B25" s="20">
        <v>19762</v>
      </c>
      <c r="C25" s="30">
        <v>12657</v>
      </c>
      <c r="D25" s="30">
        <v>6495</v>
      </c>
      <c r="E25" s="30">
        <v>5504</v>
      </c>
      <c r="F25" s="30">
        <v>4265</v>
      </c>
      <c r="G25" s="30">
        <v>1152</v>
      </c>
      <c r="H25" s="30">
        <v>87</v>
      </c>
      <c r="I25" s="30">
        <v>3407</v>
      </c>
      <c r="J25" s="31">
        <v>1840</v>
      </c>
      <c r="K25" s="32">
        <v>300</v>
      </c>
      <c r="L25" s="30">
        <v>282</v>
      </c>
      <c r="M25" s="30">
        <v>5</v>
      </c>
      <c r="N25" s="30">
        <v>80</v>
      </c>
      <c r="O25" s="30">
        <v>80</v>
      </c>
      <c r="P25" s="30">
        <v>0</v>
      </c>
      <c r="Q25" s="30">
        <v>0</v>
      </c>
      <c r="R25" s="30">
        <v>76</v>
      </c>
      <c r="S25" s="30">
        <v>0</v>
      </c>
      <c r="T25" s="202">
        <v>0</v>
      </c>
      <c r="U25" s="200">
        <v>0</v>
      </c>
      <c r="V25" s="200">
        <v>0</v>
      </c>
      <c r="W25" s="200">
        <v>0</v>
      </c>
      <c r="X25" s="200">
        <v>0</v>
      </c>
      <c r="Y25" s="200">
        <v>0</v>
      </c>
      <c r="Z25" s="200">
        <v>0</v>
      </c>
      <c r="AA25" s="200">
        <v>0</v>
      </c>
      <c r="AB25" s="200">
        <v>0</v>
      </c>
    </row>
    <row r="26" spans="1:28" ht="15.75">
      <c r="A26" s="2"/>
      <c r="B26" s="2"/>
      <c r="C26" s="2"/>
      <c r="D26" s="2"/>
      <c r="E26" s="2"/>
      <c r="F26" s="2"/>
      <c r="G26" s="2"/>
      <c r="I26" s="2"/>
      <c r="J26" s="2"/>
      <c r="K26" s="2"/>
      <c r="L26" s="2"/>
      <c r="M26" s="2"/>
      <c r="N26" s="2"/>
      <c r="O26" s="2"/>
      <c r="P26" s="2"/>
      <c r="R26" s="2"/>
      <c r="S26" s="2"/>
    </row>
    <row r="27" spans="1:28" ht="15.75">
      <c r="A27" s="2" t="s">
        <v>29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</row>
    <row r="28" spans="1:28" ht="15.75">
      <c r="A28" s="2" t="s">
        <v>30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28" ht="15.75">
      <c r="A29" s="2" t="s">
        <v>31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28">
      <c r="G30" s="163"/>
    </row>
  </sheetData>
  <mergeCells count="22">
    <mergeCell ref="A3:A6"/>
    <mergeCell ref="B3:J3"/>
    <mergeCell ref="K3:S3"/>
    <mergeCell ref="B4:D4"/>
    <mergeCell ref="E4:J4"/>
    <mergeCell ref="K4:M4"/>
    <mergeCell ref="N4:S4"/>
    <mergeCell ref="B5:B6"/>
    <mergeCell ref="C5:D5"/>
    <mergeCell ref="E5:E6"/>
    <mergeCell ref="F5:J5"/>
    <mergeCell ref="K5:K6"/>
    <mergeCell ref="L5:M5"/>
    <mergeCell ref="N5:N6"/>
    <mergeCell ref="O5:S5"/>
    <mergeCell ref="T3:AB3"/>
    <mergeCell ref="T4:V4"/>
    <mergeCell ref="W4:AB4"/>
    <mergeCell ref="T5:T6"/>
    <mergeCell ref="U5:V5"/>
    <mergeCell ref="W5:W6"/>
    <mergeCell ref="X5:AB5"/>
  </mergeCells>
  <conditionalFormatting sqref="T25">
    <cfRule type="duplicateValues" dxfId="29" priority="9"/>
  </conditionalFormatting>
  <conditionalFormatting sqref="Z25">
    <cfRule type="duplicateValues" dxfId="28" priority="8"/>
  </conditionalFormatting>
  <conditionalFormatting sqref="Y25">
    <cfRule type="duplicateValues" dxfId="27" priority="7"/>
  </conditionalFormatting>
  <conditionalFormatting sqref="X25">
    <cfRule type="duplicateValues" dxfId="26" priority="6"/>
  </conditionalFormatting>
  <conditionalFormatting sqref="W25">
    <cfRule type="duplicateValues" dxfId="25" priority="5"/>
  </conditionalFormatting>
  <conditionalFormatting sqref="V25">
    <cfRule type="duplicateValues" dxfId="24" priority="4"/>
  </conditionalFormatting>
  <conditionalFormatting sqref="U25">
    <cfRule type="duplicateValues" dxfId="23" priority="3"/>
  </conditionalFormatting>
  <conditionalFormatting sqref="AB25">
    <cfRule type="duplicateValues" dxfId="22" priority="2"/>
  </conditionalFormatting>
  <conditionalFormatting sqref="AA25">
    <cfRule type="duplicateValues" dxfId="21" priority="1"/>
  </conditionalFormatting>
  <pageMargins left="0.7" right="0.7" top="0.78740157499999996" bottom="0.78740157499999996" header="0.3" footer="0.3"/>
  <pageSetup paperSize="9" scale="5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1"/>
  <sheetViews>
    <sheetView workbookViewId="0">
      <selection activeCell="G31" sqref="G31"/>
    </sheetView>
  </sheetViews>
  <sheetFormatPr defaultRowHeight="15"/>
  <sheetData>
    <row r="1" spans="1:28" ht="15.75">
      <c r="A1" s="1" t="s">
        <v>104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8" ht="16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8" ht="15.75">
      <c r="A3" s="329" t="s">
        <v>0</v>
      </c>
      <c r="B3" s="312" t="s">
        <v>1</v>
      </c>
      <c r="C3" s="313"/>
      <c r="D3" s="313"/>
      <c r="E3" s="313"/>
      <c r="F3" s="313"/>
      <c r="G3" s="313"/>
      <c r="H3" s="313"/>
      <c r="I3" s="313"/>
      <c r="J3" s="316"/>
      <c r="K3" s="313" t="s">
        <v>2</v>
      </c>
      <c r="L3" s="313"/>
      <c r="M3" s="313"/>
      <c r="N3" s="313"/>
      <c r="O3" s="313"/>
      <c r="P3" s="313"/>
      <c r="Q3" s="313"/>
      <c r="R3" s="313"/>
      <c r="S3" s="314"/>
      <c r="T3" s="310" t="s">
        <v>97</v>
      </c>
      <c r="U3" s="310"/>
      <c r="V3" s="310"/>
      <c r="W3" s="310"/>
      <c r="X3" s="310"/>
      <c r="Y3" s="310"/>
      <c r="Z3" s="310"/>
      <c r="AA3" s="310"/>
      <c r="AB3" s="311"/>
    </row>
    <row r="4" spans="1:28" ht="15.75">
      <c r="A4" s="330"/>
      <c r="B4" s="312" t="s">
        <v>3</v>
      </c>
      <c r="C4" s="313"/>
      <c r="D4" s="314"/>
      <c r="E4" s="315" t="s">
        <v>4</v>
      </c>
      <c r="F4" s="313"/>
      <c r="G4" s="313"/>
      <c r="H4" s="313"/>
      <c r="I4" s="313"/>
      <c r="J4" s="316"/>
      <c r="K4" s="312" t="s">
        <v>3</v>
      </c>
      <c r="L4" s="313"/>
      <c r="M4" s="314"/>
      <c r="N4" s="315" t="s">
        <v>4</v>
      </c>
      <c r="O4" s="313"/>
      <c r="P4" s="313"/>
      <c r="Q4" s="313"/>
      <c r="R4" s="313"/>
      <c r="S4" s="314"/>
      <c r="T4" s="312" t="s">
        <v>3</v>
      </c>
      <c r="U4" s="313"/>
      <c r="V4" s="314"/>
      <c r="W4" s="315" t="s">
        <v>4</v>
      </c>
      <c r="X4" s="313"/>
      <c r="Y4" s="313"/>
      <c r="Z4" s="313"/>
      <c r="AA4" s="313"/>
      <c r="AB4" s="316"/>
    </row>
    <row r="5" spans="1:28" ht="15.75">
      <c r="A5" s="330"/>
      <c r="B5" s="317" t="s">
        <v>5</v>
      </c>
      <c r="C5" s="319" t="s">
        <v>6</v>
      </c>
      <c r="D5" s="320"/>
      <c r="E5" s="321" t="s">
        <v>5</v>
      </c>
      <c r="F5" s="319" t="s">
        <v>6</v>
      </c>
      <c r="G5" s="323"/>
      <c r="H5" s="323"/>
      <c r="I5" s="323"/>
      <c r="J5" s="324"/>
      <c r="K5" s="317" t="s">
        <v>5</v>
      </c>
      <c r="L5" s="319" t="s">
        <v>6</v>
      </c>
      <c r="M5" s="320"/>
      <c r="N5" s="321" t="s">
        <v>5</v>
      </c>
      <c r="O5" s="319" t="s">
        <v>6</v>
      </c>
      <c r="P5" s="323"/>
      <c r="Q5" s="323"/>
      <c r="R5" s="323"/>
      <c r="S5" s="320"/>
      <c r="T5" s="317" t="s">
        <v>5</v>
      </c>
      <c r="U5" s="319" t="s">
        <v>6</v>
      </c>
      <c r="V5" s="320"/>
      <c r="W5" s="321" t="s">
        <v>5</v>
      </c>
      <c r="X5" s="319" t="s">
        <v>6</v>
      </c>
      <c r="Y5" s="323"/>
      <c r="Z5" s="323"/>
      <c r="AA5" s="323"/>
      <c r="AB5" s="324"/>
    </row>
    <row r="6" spans="1:28" ht="16.5" thickBot="1">
      <c r="A6" s="331"/>
      <c r="B6" s="318"/>
      <c r="C6" s="3" t="s">
        <v>7</v>
      </c>
      <c r="D6" s="3" t="s">
        <v>8</v>
      </c>
      <c r="E6" s="322"/>
      <c r="F6" s="3" t="s">
        <v>9</v>
      </c>
      <c r="G6" s="3" t="s">
        <v>10</v>
      </c>
      <c r="H6" s="3" t="s">
        <v>94</v>
      </c>
      <c r="I6" s="3" t="s">
        <v>7</v>
      </c>
      <c r="J6" s="4" t="s">
        <v>8</v>
      </c>
      <c r="K6" s="318"/>
      <c r="L6" s="3" t="s">
        <v>7</v>
      </c>
      <c r="M6" s="3" t="s">
        <v>8</v>
      </c>
      <c r="N6" s="322"/>
      <c r="O6" s="3" t="s">
        <v>9</v>
      </c>
      <c r="P6" s="3" t="s">
        <v>10</v>
      </c>
      <c r="Q6" s="3" t="s">
        <v>94</v>
      </c>
      <c r="R6" s="3" t="s">
        <v>7</v>
      </c>
      <c r="S6" s="3" t="s">
        <v>8</v>
      </c>
      <c r="T6" s="318"/>
      <c r="U6" s="3" t="s">
        <v>7</v>
      </c>
      <c r="V6" s="3" t="s">
        <v>8</v>
      </c>
      <c r="W6" s="322"/>
      <c r="X6" s="3" t="s">
        <v>9</v>
      </c>
      <c r="Y6" s="3" t="s">
        <v>10</v>
      </c>
      <c r="Z6" s="3" t="s">
        <v>94</v>
      </c>
      <c r="AA6" s="3" t="s">
        <v>7</v>
      </c>
      <c r="AB6" s="4" t="s">
        <v>8</v>
      </c>
    </row>
    <row r="7" spans="1:28" ht="15.75">
      <c r="A7" s="5" t="s">
        <v>11</v>
      </c>
      <c r="B7" s="6">
        <v>11</v>
      </c>
      <c r="C7" s="7">
        <v>4</v>
      </c>
      <c r="D7" s="7">
        <v>1</v>
      </c>
      <c r="E7" s="7">
        <v>10</v>
      </c>
      <c r="F7" s="7">
        <v>10</v>
      </c>
      <c r="G7" s="22">
        <v>0</v>
      </c>
      <c r="H7" s="22">
        <v>0</v>
      </c>
      <c r="I7" s="7">
        <v>3</v>
      </c>
      <c r="J7" s="8">
        <v>1</v>
      </c>
      <c r="K7" s="9">
        <v>6</v>
      </c>
      <c r="L7" s="7">
        <v>1</v>
      </c>
      <c r="M7" s="7">
        <v>0</v>
      </c>
      <c r="N7" s="7">
        <v>3</v>
      </c>
      <c r="O7" s="7">
        <v>3</v>
      </c>
      <c r="P7" s="22">
        <v>0</v>
      </c>
      <c r="Q7" s="7">
        <v>0</v>
      </c>
      <c r="R7" s="7">
        <v>1</v>
      </c>
      <c r="S7" s="7">
        <v>0</v>
      </c>
      <c r="T7" s="9">
        <v>0</v>
      </c>
      <c r="U7" s="7">
        <v>0</v>
      </c>
      <c r="V7" s="7">
        <v>0</v>
      </c>
      <c r="W7" s="7">
        <v>0</v>
      </c>
      <c r="X7" s="7">
        <v>0</v>
      </c>
      <c r="Y7" s="22">
        <v>0</v>
      </c>
      <c r="Z7" s="7">
        <v>0</v>
      </c>
      <c r="AA7" s="7">
        <v>0</v>
      </c>
      <c r="AB7" s="8">
        <v>0</v>
      </c>
    </row>
    <row r="8" spans="1:28" ht="15.75">
      <c r="A8" s="10" t="s">
        <v>12</v>
      </c>
      <c r="B8" s="33">
        <v>7</v>
      </c>
      <c r="C8" s="34">
        <v>2</v>
      </c>
      <c r="D8" s="34">
        <v>3</v>
      </c>
      <c r="E8" s="34">
        <v>6</v>
      </c>
      <c r="F8" s="34">
        <v>6</v>
      </c>
      <c r="G8" s="35">
        <v>0</v>
      </c>
      <c r="H8" s="35">
        <v>0</v>
      </c>
      <c r="I8" s="34">
        <v>2</v>
      </c>
      <c r="J8" s="36">
        <v>2</v>
      </c>
      <c r="K8" s="37">
        <v>2</v>
      </c>
      <c r="L8" s="34">
        <v>0</v>
      </c>
      <c r="M8" s="34">
        <v>0</v>
      </c>
      <c r="N8" s="34">
        <v>0</v>
      </c>
      <c r="O8" s="34">
        <v>0</v>
      </c>
      <c r="P8" s="35">
        <v>0</v>
      </c>
      <c r="Q8" s="34">
        <v>0</v>
      </c>
      <c r="R8" s="34">
        <v>0</v>
      </c>
      <c r="S8" s="34">
        <v>0</v>
      </c>
      <c r="T8" s="14">
        <v>0</v>
      </c>
      <c r="U8" s="12">
        <v>0</v>
      </c>
      <c r="V8" s="12">
        <v>0</v>
      </c>
      <c r="W8" s="12">
        <v>0</v>
      </c>
      <c r="X8" s="12">
        <v>0</v>
      </c>
      <c r="Y8" s="23">
        <v>0</v>
      </c>
      <c r="Z8" s="12">
        <v>0</v>
      </c>
      <c r="AA8" s="12">
        <v>0</v>
      </c>
      <c r="AB8" s="13">
        <v>0</v>
      </c>
    </row>
    <row r="9" spans="1:28" ht="15.75">
      <c r="A9" s="10" t="s">
        <v>13</v>
      </c>
      <c r="B9" s="11">
        <v>7</v>
      </c>
      <c r="C9" s="12">
        <v>2</v>
      </c>
      <c r="D9" s="12">
        <v>1</v>
      </c>
      <c r="E9" s="12">
        <v>6</v>
      </c>
      <c r="F9" s="12">
        <v>6</v>
      </c>
      <c r="G9" s="23">
        <v>0</v>
      </c>
      <c r="H9" s="23">
        <v>0</v>
      </c>
      <c r="I9" s="12">
        <v>2</v>
      </c>
      <c r="J9" s="13">
        <v>1</v>
      </c>
      <c r="K9" s="14">
        <v>1</v>
      </c>
      <c r="L9" s="12">
        <v>0</v>
      </c>
      <c r="M9" s="12">
        <v>0</v>
      </c>
      <c r="N9" s="12">
        <v>1</v>
      </c>
      <c r="O9" s="12">
        <v>1</v>
      </c>
      <c r="P9" s="23">
        <v>0</v>
      </c>
      <c r="Q9" s="12">
        <v>0</v>
      </c>
      <c r="R9" s="12">
        <v>0</v>
      </c>
      <c r="S9" s="12">
        <v>0</v>
      </c>
      <c r="T9" s="14">
        <v>0</v>
      </c>
      <c r="U9" s="12">
        <v>0</v>
      </c>
      <c r="V9" s="12">
        <v>0</v>
      </c>
      <c r="W9" s="12">
        <v>0</v>
      </c>
      <c r="X9" s="12">
        <v>0</v>
      </c>
      <c r="Y9" s="23">
        <v>0</v>
      </c>
      <c r="Z9" s="12">
        <v>0</v>
      </c>
      <c r="AA9" s="12">
        <v>0</v>
      </c>
      <c r="AB9" s="13">
        <v>0</v>
      </c>
    </row>
    <row r="10" spans="1:28" ht="15.75">
      <c r="A10" s="10" t="s">
        <v>14</v>
      </c>
      <c r="B10" s="11">
        <v>44</v>
      </c>
      <c r="C10" s="12">
        <v>21</v>
      </c>
      <c r="D10" s="12">
        <v>12</v>
      </c>
      <c r="E10" s="12">
        <v>24</v>
      </c>
      <c r="F10" s="12">
        <v>24</v>
      </c>
      <c r="G10" s="23">
        <v>0</v>
      </c>
      <c r="H10" s="23">
        <v>0</v>
      </c>
      <c r="I10" s="12">
        <v>13</v>
      </c>
      <c r="J10" s="13">
        <v>4</v>
      </c>
      <c r="K10" s="37">
        <v>66</v>
      </c>
      <c r="L10" s="34">
        <v>26</v>
      </c>
      <c r="M10" s="34">
        <v>10</v>
      </c>
      <c r="N10" s="34">
        <v>45</v>
      </c>
      <c r="O10" s="34">
        <v>45</v>
      </c>
      <c r="P10" s="35">
        <v>0</v>
      </c>
      <c r="Q10" s="34">
        <v>0</v>
      </c>
      <c r="R10" s="34">
        <v>19</v>
      </c>
      <c r="S10" s="34">
        <v>1</v>
      </c>
      <c r="T10" s="14">
        <v>0</v>
      </c>
      <c r="U10" s="12">
        <v>0</v>
      </c>
      <c r="V10" s="12">
        <v>0</v>
      </c>
      <c r="W10" s="12">
        <v>0</v>
      </c>
      <c r="X10" s="12">
        <v>0</v>
      </c>
      <c r="Y10" s="23">
        <v>0</v>
      </c>
      <c r="Z10" s="12">
        <v>0</v>
      </c>
      <c r="AA10" s="12">
        <v>0</v>
      </c>
      <c r="AB10" s="13">
        <v>0</v>
      </c>
    </row>
    <row r="11" spans="1:28" ht="15.75">
      <c r="A11" s="10" t="s">
        <v>15</v>
      </c>
      <c r="B11" s="11">
        <v>110</v>
      </c>
      <c r="C11" s="12">
        <v>74</v>
      </c>
      <c r="D11" s="12">
        <v>38</v>
      </c>
      <c r="E11" s="12">
        <v>100</v>
      </c>
      <c r="F11" s="12">
        <v>100</v>
      </c>
      <c r="G11" s="23">
        <v>0</v>
      </c>
      <c r="H11" s="23">
        <v>0</v>
      </c>
      <c r="I11" s="12">
        <v>69</v>
      </c>
      <c r="J11" s="13">
        <v>31</v>
      </c>
      <c r="K11" s="14">
        <v>46</v>
      </c>
      <c r="L11" s="12">
        <v>23</v>
      </c>
      <c r="M11" s="12">
        <v>13</v>
      </c>
      <c r="N11" s="12">
        <v>46</v>
      </c>
      <c r="O11" s="12">
        <v>46</v>
      </c>
      <c r="P11" s="23">
        <v>0</v>
      </c>
      <c r="Q11" s="12">
        <v>0</v>
      </c>
      <c r="R11" s="12">
        <v>23</v>
      </c>
      <c r="S11" s="12">
        <v>13</v>
      </c>
      <c r="T11" s="14">
        <v>0</v>
      </c>
      <c r="U11" s="12">
        <v>0</v>
      </c>
      <c r="V11" s="12">
        <v>0</v>
      </c>
      <c r="W11" s="12">
        <v>0</v>
      </c>
      <c r="X11" s="12">
        <v>0</v>
      </c>
      <c r="Y11" s="23">
        <v>0</v>
      </c>
      <c r="Z11" s="12">
        <v>0</v>
      </c>
      <c r="AA11" s="12">
        <v>0</v>
      </c>
      <c r="AB11" s="13">
        <v>0</v>
      </c>
    </row>
    <row r="12" spans="1:28" ht="15.75">
      <c r="A12" s="10" t="s">
        <v>16</v>
      </c>
      <c r="B12" s="11">
        <v>52</v>
      </c>
      <c r="C12" s="12">
        <v>31</v>
      </c>
      <c r="D12" s="12">
        <v>13</v>
      </c>
      <c r="E12" s="12">
        <v>48</v>
      </c>
      <c r="F12" s="12">
        <v>48</v>
      </c>
      <c r="G12" s="23">
        <v>0</v>
      </c>
      <c r="H12" s="23">
        <v>0</v>
      </c>
      <c r="I12" s="12">
        <v>29</v>
      </c>
      <c r="J12" s="13">
        <v>9</v>
      </c>
      <c r="K12" s="14">
        <v>14</v>
      </c>
      <c r="L12" s="12">
        <v>5</v>
      </c>
      <c r="M12" s="12">
        <v>6</v>
      </c>
      <c r="N12" s="12">
        <v>11</v>
      </c>
      <c r="O12" s="12">
        <v>11</v>
      </c>
      <c r="P12" s="23">
        <v>0</v>
      </c>
      <c r="Q12" s="12">
        <v>0</v>
      </c>
      <c r="R12" s="12">
        <v>5</v>
      </c>
      <c r="S12" s="12">
        <v>3</v>
      </c>
      <c r="T12" s="14">
        <v>0</v>
      </c>
      <c r="U12" s="12">
        <v>0</v>
      </c>
      <c r="V12" s="12">
        <v>0</v>
      </c>
      <c r="W12" s="12">
        <v>0</v>
      </c>
      <c r="X12" s="12">
        <v>0</v>
      </c>
      <c r="Y12" s="23">
        <v>0</v>
      </c>
      <c r="Z12" s="12">
        <v>0</v>
      </c>
      <c r="AA12" s="12">
        <v>0</v>
      </c>
      <c r="AB12" s="13">
        <v>0</v>
      </c>
    </row>
    <row r="13" spans="1:28" ht="15.75">
      <c r="A13" s="10" t="s">
        <v>17</v>
      </c>
      <c r="B13" s="11">
        <v>32</v>
      </c>
      <c r="C13" s="12">
        <v>21</v>
      </c>
      <c r="D13" s="12">
        <v>6</v>
      </c>
      <c r="E13" s="12">
        <v>31</v>
      </c>
      <c r="F13" s="12">
        <v>31</v>
      </c>
      <c r="G13" s="23">
        <v>0</v>
      </c>
      <c r="H13" s="23">
        <v>0</v>
      </c>
      <c r="I13" s="12">
        <v>20</v>
      </c>
      <c r="J13" s="13">
        <v>6</v>
      </c>
      <c r="K13" s="14">
        <v>25</v>
      </c>
      <c r="L13" s="12">
        <v>13</v>
      </c>
      <c r="M13" s="12">
        <v>6</v>
      </c>
      <c r="N13" s="12">
        <v>23</v>
      </c>
      <c r="O13" s="12">
        <v>23</v>
      </c>
      <c r="P13" s="23">
        <v>0</v>
      </c>
      <c r="Q13" s="12">
        <v>0</v>
      </c>
      <c r="R13" s="12">
        <v>11</v>
      </c>
      <c r="S13" s="12">
        <v>5</v>
      </c>
      <c r="T13" s="14">
        <v>0</v>
      </c>
      <c r="U13" s="12">
        <v>0</v>
      </c>
      <c r="V13" s="12">
        <v>0</v>
      </c>
      <c r="W13" s="12">
        <v>0</v>
      </c>
      <c r="X13" s="12">
        <v>0</v>
      </c>
      <c r="Y13" s="23">
        <v>0</v>
      </c>
      <c r="Z13" s="12">
        <v>0</v>
      </c>
      <c r="AA13" s="12">
        <v>0</v>
      </c>
      <c r="AB13" s="13">
        <v>0</v>
      </c>
    </row>
    <row r="14" spans="1:28" ht="15.75">
      <c r="A14" s="24" t="s">
        <v>18</v>
      </c>
      <c r="B14" s="11">
        <v>23</v>
      </c>
      <c r="C14" s="12">
        <v>15</v>
      </c>
      <c r="D14" s="12">
        <v>11</v>
      </c>
      <c r="E14" s="12">
        <v>18</v>
      </c>
      <c r="F14" s="12">
        <v>18</v>
      </c>
      <c r="G14" s="23">
        <v>0</v>
      </c>
      <c r="H14" s="23">
        <v>0</v>
      </c>
      <c r="I14" s="12">
        <v>11</v>
      </c>
      <c r="J14" s="13">
        <v>6</v>
      </c>
      <c r="K14" s="14">
        <v>19</v>
      </c>
      <c r="L14" s="12">
        <v>9</v>
      </c>
      <c r="M14" s="12">
        <v>3</v>
      </c>
      <c r="N14" s="12">
        <v>16</v>
      </c>
      <c r="O14" s="12">
        <v>16</v>
      </c>
      <c r="P14" s="23">
        <v>0</v>
      </c>
      <c r="Q14" s="12">
        <v>0</v>
      </c>
      <c r="R14" s="12">
        <v>7</v>
      </c>
      <c r="S14" s="12">
        <v>2</v>
      </c>
      <c r="T14" s="14">
        <v>0</v>
      </c>
      <c r="U14" s="12">
        <v>0</v>
      </c>
      <c r="V14" s="12">
        <v>0</v>
      </c>
      <c r="W14" s="12">
        <v>0</v>
      </c>
      <c r="X14" s="12">
        <v>0</v>
      </c>
      <c r="Y14" s="23">
        <v>0</v>
      </c>
      <c r="Z14" s="12">
        <v>0</v>
      </c>
      <c r="AA14" s="12">
        <v>0</v>
      </c>
      <c r="AB14" s="13">
        <v>0</v>
      </c>
    </row>
    <row r="15" spans="1:28" ht="15.75">
      <c r="A15" s="10" t="s">
        <v>19</v>
      </c>
      <c r="B15" s="11">
        <v>24</v>
      </c>
      <c r="C15" s="12">
        <v>15</v>
      </c>
      <c r="D15" s="12">
        <v>10</v>
      </c>
      <c r="E15" s="12">
        <v>11</v>
      </c>
      <c r="F15" s="12">
        <v>11</v>
      </c>
      <c r="G15" s="23">
        <v>0</v>
      </c>
      <c r="H15" s="23">
        <v>0</v>
      </c>
      <c r="I15" s="12">
        <v>8</v>
      </c>
      <c r="J15" s="13">
        <v>1</v>
      </c>
      <c r="K15" s="14">
        <v>28</v>
      </c>
      <c r="L15" s="12">
        <v>13</v>
      </c>
      <c r="M15" s="12">
        <v>5</v>
      </c>
      <c r="N15" s="12">
        <v>19</v>
      </c>
      <c r="O15" s="12">
        <v>19</v>
      </c>
      <c r="P15" s="23">
        <v>0</v>
      </c>
      <c r="Q15" s="12">
        <v>0</v>
      </c>
      <c r="R15" s="12">
        <v>9</v>
      </c>
      <c r="S15" s="12">
        <v>2</v>
      </c>
      <c r="T15" s="14">
        <v>0</v>
      </c>
      <c r="U15" s="12">
        <v>0</v>
      </c>
      <c r="V15" s="12">
        <v>0</v>
      </c>
      <c r="W15" s="12">
        <v>0</v>
      </c>
      <c r="X15" s="12">
        <v>0</v>
      </c>
      <c r="Y15" s="23">
        <v>0</v>
      </c>
      <c r="Z15" s="12">
        <v>0</v>
      </c>
      <c r="AA15" s="12">
        <v>0</v>
      </c>
      <c r="AB15" s="13">
        <v>0</v>
      </c>
    </row>
    <row r="16" spans="1:28" ht="15.75">
      <c r="A16" s="10" t="s">
        <v>20</v>
      </c>
      <c r="B16" s="11">
        <v>20</v>
      </c>
      <c r="C16" s="12">
        <v>8</v>
      </c>
      <c r="D16" s="12">
        <v>9</v>
      </c>
      <c r="E16" s="12">
        <v>17</v>
      </c>
      <c r="F16" s="12">
        <v>17</v>
      </c>
      <c r="G16" s="23">
        <v>0</v>
      </c>
      <c r="H16" s="23">
        <v>0</v>
      </c>
      <c r="I16" s="12">
        <v>7</v>
      </c>
      <c r="J16" s="13">
        <v>6</v>
      </c>
      <c r="K16" s="14">
        <v>10</v>
      </c>
      <c r="L16" s="12">
        <v>5</v>
      </c>
      <c r="M16" s="12">
        <v>7</v>
      </c>
      <c r="N16" s="12">
        <v>10</v>
      </c>
      <c r="O16" s="12">
        <v>10</v>
      </c>
      <c r="P16" s="23">
        <v>0</v>
      </c>
      <c r="Q16" s="12">
        <v>0</v>
      </c>
      <c r="R16" s="12">
        <v>5</v>
      </c>
      <c r="S16" s="12">
        <v>7</v>
      </c>
      <c r="T16" s="14">
        <v>0</v>
      </c>
      <c r="U16" s="12">
        <v>0</v>
      </c>
      <c r="V16" s="12">
        <v>0</v>
      </c>
      <c r="W16" s="12">
        <v>0</v>
      </c>
      <c r="X16" s="12">
        <v>0</v>
      </c>
      <c r="Y16" s="23">
        <v>0</v>
      </c>
      <c r="Z16" s="12">
        <v>0</v>
      </c>
      <c r="AA16" s="12">
        <v>0</v>
      </c>
      <c r="AB16" s="13">
        <v>0</v>
      </c>
    </row>
    <row r="17" spans="1:28" ht="15.75">
      <c r="A17" s="10" t="s">
        <v>21</v>
      </c>
      <c r="B17" s="11">
        <v>176</v>
      </c>
      <c r="C17" s="12">
        <v>104</v>
      </c>
      <c r="D17" s="12">
        <v>60</v>
      </c>
      <c r="E17" s="12">
        <v>134</v>
      </c>
      <c r="F17" s="12">
        <v>134</v>
      </c>
      <c r="G17" s="23">
        <v>0</v>
      </c>
      <c r="H17" s="23">
        <v>0</v>
      </c>
      <c r="I17" s="12">
        <v>76</v>
      </c>
      <c r="J17" s="13">
        <v>40</v>
      </c>
      <c r="K17" s="14">
        <v>48</v>
      </c>
      <c r="L17" s="12">
        <v>30</v>
      </c>
      <c r="M17" s="12">
        <v>14</v>
      </c>
      <c r="N17" s="12">
        <v>27</v>
      </c>
      <c r="O17" s="12">
        <v>27</v>
      </c>
      <c r="P17" s="23">
        <v>0</v>
      </c>
      <c r="Q17" s="12">
        <v>0</v>
      </c>
      <c r="R17" s="12">
        <v>18</v>
      </c>
      <c r="S17" s="12">
        <v>7</v>
      </c>
      <c r="T17" s="14">
        <v>0</v>
      </c>
      <c r="U17" s="12">
        <v>0</v>
      </c>
      <c r="V17" s="12">
        <v>0</v>
      </c>
      <c r="W17" s="12">
        <v>0</v>
      </c>
      <c r="X17" s="12">
        <v>0</v>
      </c>
      <c r="Y17" s="23">
        <v>0</v>
      </c>
      <c r="Z17" s="12">
        <v>0</v>
      </c>
      <c r="AA17" s="12">
        <v>0</v>
      </c>
      <c r="AB17" s="13">
        <v>0</v>
      </c>
    </row>
    <row r="18" spans="1:28" ht="15.75">
      <c r="A18" s="10" t="s">
        <v>22</v>
      </c>
      <c r="B18" s="11">
        <v>324</v>
      </c>
      <c r="C18" s="12">
        <v>165</v>
      </c>
      <c r="D18" s="12">
        <v>188</v>
      </c>
      <c r="E18" s="12">
        <v>245</v>
      </c>
      <c r="F18" s="12">
        <v>204</v>
      </c>
      <c r="G18" s="23">
        <v>41</v>
      </c>
      <c r="H18" s="23">
        <v>0</v>
      </c>
      <c r="I18" s="12">
        <v>138</v>
      </c>
      <c r="J18" s="13">
        <v>124</v>
      </c>
      <c r="K18" s="14">
        <v>16</v>
      </c>
      <c r="L18" s="12">
        <v>4</v>
      </c>
      <c r="M18" s="12">
        <v>5</v>
      </c>
      <c r="N18" s="12">
        <v>8</v>
      </c>
      <c r="O18" s="12">
        <v>8</v>
      </c>
      <c r="P18" s="23">
        <v>0</v>
      </c>
      <c r="Q18" s="12">
        <v>0</v>
      </c>
      <c r="R18" s="12">
        <v>2</v>
      </c>
      <c r="S18" s="12">
        <v>1</v>
      </c>
      <c r="T18" s="14">
        <v>0</v>
      </c>
      <c r="U18" s="12">
        <v>0</v>
      </c>
      <c r="V18" s="12">
        <v>0</v>
      </c>
      <c r="W18" s="12">
        <v>0</v>
      </c>
      <c r="X18" s="12">
        <v>0</v>
      </c>
      <c r="Y18" s="23">
        <v>0</v>
      </c>
      <c r="Z18" s="12">
        <v>0</v>
      </c>
      <c r="AA18" s="12">
        <v>0</v>
      </c>
      <c r="AB18" s="13">
        <v>0</v>
      </c>
    </row>
    <row r="19" spans="1:28" ht="15.75">
      <c r="A19" s="10" t="s">
        <v>23</v>
      </c>
      <c r="B19" s="11">
        <v>155</v>
      </c>
      <c r="C19" s="12">
        <v>45</v>
      </c>
      <c r="D19" s="12">
        <v>102</v>
      </c>
      <c r="E19" s="12">
        <v>117</v>
      </c>
      <c r="F19" s="12">
        <v>42</v>
      </c>
      <c r="G19" s="23">
        <v>75</v>
      </c>
      <c r="H19" s="23">
        <v>0</v>
      </c>
      <c r="I19" s="12">
        <v>39</v>
      </c>
      <c r="J19" s="13">
        <v>68</v>
      </c>
      <c r="K19" s="14">
        <v>13</v>
      </c>
      <c r="L19" s="12">
        <v>6</v>
      </c>
      <c r="M19" s="12">
        <v>8</v>
      </c>
      <c r="N19" s="12">
        <v>6</v>
      </c>
      <c r="O19" s="12">
        <v>3</v>
      </c>
      <c r="P19" s="23">
        <v>3</v>
      </c>
      <c r="Q19" s="12">
        <v>0</v>
      </c>
      <c r="R19" s="12">
        <v>3</v>
      </c>
      <c r="S19" s="12">
        <v>3</v>
      </c>
      <c r="T19" s="14">
        <v>0</v>
      </c>
      <c r="U19" s="12">
        <v>0</v>
      </c>
      <c r="V19" s="12">
        <v>0</v>
      </c>
      <c r="W19" s="12">
        <v>0</v>
      </c>
      <c r="X19" s="12">
        <v>0</v>
      </c>
      <c r="Y19" s="23">
        <v>0</v>
      </c>
      <c r="Z19" s="12">
        <v>0</v>
      </c>
      <c r="AA19" s="12">
        <v>0</v>
      </c>
      <c r="AB19" s="13">
        <v>0</v>
      </c>
    </row>
    <row r="20" spans="1:28" ht="15.75">
      <c r="A20" s="10" t="s">
        <v>24</v>
      </c>
      <c r="B20" s="11">
        <v>72</v>
      </c>
      <c r="C20" s="12">
        <v>48</v>
      </c>
      <c r="D20" s="12">
        <v>34</v>
      </c>
      <c r="E20" s="12">
        <v>33</v>
      </c>
      <c r="F20" s="12">
        <v>33</v>
      </c>
      <c r="G20" s="23">
        <v>0</v>
      </c>
      <c r="H20" s="23">
        <v>0</v>
      </c>
      <c r="I20" s="12">
        <v>23</v>
      </c>
      <c r="J20" s="13">
        <v>7</v>
      </c>
      <c r="K20" s="14">
        <v>43</v>
      </c>
      <c r="L20" s="12">
        <v>29</v>
      </c>
      <c r="M20" s="12">
        <v>6</v>
      </c>
      <c r="N20" s="12">
        <v>20</v>
      </c>
      <c r="O20" s="12">
        <v>20</v>
      </c>
      <c r="P20" s="23">
        <v>0</v>
      </c>
      <c r="Q20" s="12">
        <v>0</v>
      </c>
      <c r="R20" s="12">
        <v>12</v>
      </c>
      <c r="S20" s="12">
        <v>1</v>
      </c>
      <c r="T20" s="14">
        <v>0</v>
      </c>
      <c r="U20" s="12">
        <v>0</v>
      </c>
      <c r="V20" s="12">
        <v>0</v>
      </c>
      <c r="W20" s="12">
        <v>0</v>
      </c>
      <c r="X20" s="12">
        <v>0</v>
      </c>
      <c r="Y20" s="23">
        <v>0</v>
      </c>
      <c r="Z20" s="12">
        <v>0</v>
      </c>
      <c r="AA20" s="12">
        <v>0</v>
      </c>
      <c r="AB20" s="13">
        <v>0</v>
      </c>
    </row>
    <row r="21" spans="1:28" ht="15.75">
      <c r="A21" s="10" t="s">
        <v>25</v>
      </c>
      <c r="B21" s="11">
        <v>190</v>
      </c>
      <c r="C21" s="12">
        <v>76</v>
      </c>
      <c r="D21" s="12">
        <v>131</v>
      </c>
      <c r="E21" s="12">
        <v>61</v>
      </c>
      <c r="F21" s="12">
        <v>61</v>
      </c>
      <c r="G21" s="23">
        <v>0</v>
      </c>
      <c r="H21" s="23">
        <v>0</v>
      </c>
      <c r="I21" s="12">
        <v>28</v>
      </c>
      <c r="J21" s="13">
        <v>28</v>
      </c>
      <c r="K21" s="14">
        <v>38</v>
      </c>
      <c r="L21" s="12">
        <v>15</v>
      </c>
      <c r="M21" s="12">
        <v>30</v>
      </c>
      <c r="N21" s="12">
        <v>8</v>
      </c>
      <c r="O21" s="12">
        <v>8</v>
      </c>
      <c r="P21" s="23">
        <v>0</v>
      </c>
      <c r="Q21" s="12">
        <v>0</v>
      </c>
      <c r="R21" s="12">
        <v>4</v>
      </c>
      <c r="S21" s="12">
        <v>6</v>
      </c>
      <c r="T21" s="14">
        <v>0</v>
      </c>
      <c r="U21" s="12">
        <v>0</v>
      </c>
      <c r="V21" s="12">
        <v>0</v>
      </c>
      <c r="W21" s="12">
        <v>0</v>
      </c>
      <c r="X21" s="12">
        <v>0</v>
      </c>
      <c r="Y21" s="23">
        <v>0</v>
      </c>
      <c r="Z21" s="12">
        <v>0</v>
      </c>
      <c r="AA21" s="12">
        <v>0</v>
      </c>
      <c r="AB21" s="13">
        <v>0</v>
      </c>
    </row>
    <row r="22" spans="1:28" ht="15.75">
      <c r="A22" s="10" t="s">
        <v>26</v>
      </c>
      <c r="B22" s="11">
        <v>23</v>
      </c>
      <c r="C22" s="12">
        <v>6</v>
      </c>
      <c r="D22" s="12">
        <v>8</v>
      </c>
      <c r="E22" s="12">
        <v>18</v>
      </c>
      <c r="F22" s="12">
        <v>11</v>
      </c>
      <c r="G22" s="23">
        <v>7</v>
      </c>
      <c r="H22" s="23">
        <v>0</v>
      </c>
      <c r="I22" s="12">
        <v>5</v>
      </c>
      <c r="J22" s="13">
        <v>8</v>
      </c>
      <c r="K22" s="14">
        <v>5</v>
      </c>
      <c r="L22" s="12">
        <v>1</v>
      </c>
      <c r="M22" s="12">
        <v>1</v>
      </c>
      <c r="N22" s="12">
        <v>3</v>
      </c>
      <c r="O22" s="12">
        <v>3</v>
      </c>
      <c r="P22" s="23">
        <v>0</v>
      </c>
      <c r="Q22" s="12">
        <v>0</v>
      </c>
      <c r="R22" s="12">
        <v>0</v>
      </c>
      <c r="S22" s="12">
        <v>1</v>
      </c>
      <c r="T22" s="14">
        <v>0</v>
      </c>
      <c r="U22" s="12">
        <v>0</v>
      </c>
      <c r="V22" s="12">
        <v>0</v>
      </c>
      <c r="W22" s="12">
        <v>0</v>
      </c>
      <c r="X22" s="12">
        <v>0</v>
      </c>
      <c r="Y22" s="23">
        <v>0</v>
      </c>
      <c r="Z22" s="12">
        <v>0</v>
      </c>
      <c r="AA22" s="12">
        <v>0</v>
      </c>
      <c r="AB22" s="13">
        <v>0</v>
      </c>
    </row>
    <row r="23" spans="1:28" ht="15.75">
      <c r="A23" s="10" t="s">
        <v>27</v>
      </c>
      <c r="B23" s="11">
        <v>65</v>
      </c>
      <c r="C23" s="12">
        <v>34</v>
      </c>
      <c r="D23" s="12">
        <v>25</v>
      </c>
      <c r="E23" s="12">
        <v>39</v>
      </c>
      <c r="F23" s="12">
        <v>38</v>
      </c>
      <c r="G23" s="23">
        <v>0</v>
      </c>
      <c r="H23" s="23">
        <v>1</v>
      </c>
      <c r="I23" s="12">
        <v>20</v>
      </c>
      <c r="J23" s="13">
        <v>13</v>
      </c>
      <c r="K23" s="14">
        <v>19</v>
      </c>
      <c r="L23" s="12">
        <v>12</v>
      </c>
      <c r="M23" s="12">
        <v>7</v>
      </c>
      <c r="N23" s="12">
        <v>9</v>
      </c>
      <c r="O23" s="12">
        <v>9</v>
      </c>
      <c r="P23" s="23">
        <v>0</v>
      </c>
      <c r="Q23" s="12">
        <v>0</v>
      </c>
      <c r="R23" s="12">
        <v>6</v>
      </c>
      <c r="S23" s="12">
        <v>4</v>
      </c>
      <c r="T23" s="14">
        <v>0</v>
      </c>
      <c r="U23" s="12">
        <v>0</v>
      </c>
      <c r="V23" s="12">
        <v>0</v>
      </c>
      <c r="W23" s="12">
        <v>0</v>
      </c>
      <c r="X23" s="12">
        <v>0</v>
      </c>
      <c r="Y23" s="23">
        <v>0</v>
      </c>
      <c r="Z23" s="12">
        <v>0</v>
      </c>
      <c r="AA23" s="12">
        <v>0</v>
      </c>
      <c r="AB23" s="13">
        <v>0</v>
      </c>
    </row>
    <row r="24" spans="1:28" ht="16.5" customHeight="1" thickBot="1">
      <c r="A24" s="15" t="s">
        <v>28</v>
      </c>
      <c r="B24" s="16">
        <v>140</v>
      </c>
      <c r="C24" s="17">
        <v>36</v>
      </c>
      <c r="D24" s="17">
        <v>135</v>
      </c>
      <c r="E24" s="17">
        <v>21</v>
      </c>
      <c r="F24" s="17">
        <v>21</v>
      </c>
      <c r="G24" s="17">
        <v>0</v>
      </c>
      <c r="H24" s="17">
        <v>0</v>
      </c>
      <c r="I24" s="17">
        <v>7</v>
      </c>
      <c r="J24" s="18">
        <v>17</v>
      </c>
      <c r="K24" s="19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97">
        <v>0</v>
      </c>
      <c r="U24" s="194">
        <v>0</v>
      </c>
      <c r="V24" s="194">
        <v>0</v>
      </c>
      <c r="W24" s="194">
        <v>0</v>
      </c>
      <c r="X24" s="194">
        <v>0</v>
      </c>
      <c r="Y24" s="195">
        <v>0</v>
      </c>
      <c r="Z24" s="194">
        <v>0</v>
      </c>
      <c r="AA24" s="194">
        <v>0</v>
      </c>
      <c r="AB24" s="196">
        <v>0</v>
      </c>
    </row>
    <row r="25" spans="1:28" ht="16.5" thickBot="1">
      <c r="A25" s="5" t="s">
        <v>5</v>
      </c>
      <c r="B25" s="20">
        <f>1335+B24</f>
        <v>1475</v>
      </c>
      <c r="C25" s="30">
        <f>671+C24</f>
        <v>707</v>
      </c>
      <c r="D25" s="30">
        <f>652+D24</f>
        <v>787</v>
      </c>
      <c r="E25" s="30">
        <f>918+E24</f>
        <v>939</v>
      </c>
      <c r="F25" s="30">
        <f>794+21</f>
        <v>815</v>
      </c>
      <c r="G25" s="30">
        <v>123</v>
      </c>
      <c r="H25" s="30">
        <v>1</v>
      </c>
      <c r="I25" s="30">
        <f>493+I24</f>
        <v>500</v>
      </c>
      <c r="J25" s="30">
        <f>355+J24</f>
        <v>372</v>
      </c>
      <c r="K25" s="32">
        <v>399</v>
      </c>
      <c r="L25" s="32">
        <v>192</v>
      </c>
      <c r="M25" s="32">
        <v>121</v>
      </c>
      <c r="N25" s="32">
        <v>255</v>
      </c>
      <c r="O25" s="32">
        <v>252</v>
      </c>
      <c r="P25" s="32">
        <v>3</v>
      </c>
      <c r="Q25" s="32">
        <v>0</v>
      </c>
      <c r="R25" s="32">
        <v>125</v>
      </c>
      <c r="S25" s="32">
        <v>56</v>
      </c>
      <c r="T25" s="200">
        <v>0</v>
      </c>
      <c r="U25" s="200">
        <v>0</v>
      </c>
      <c r="V25" s="200">
        <v>0</v>
      </c>
      <c r="W25" s="200">
        <v>0</v>
      </c>
      <c r="X25" s="200">
        <v>0</v>
      </c>
      <c r="Y25" s="200">
        <v>0</v>
      </c>
      <c r="Z25" s="200">
        <v>0</v>
      </c>
      <c r="AA25" s="200">
        <v>0</v>
      </c>
      <c r="AB25" s="200">
        <v>0</v>
      </c>
    </row>
    <row r="26" spans="1:28" ht="15.75">
      <c r="A26" s="2"/>
      <c r="B26" s="2"/>
      <c r="C26" s="2"/>
      <c r="D26" s="2"/>
      <c r="E26" s="2"/>
      <c r="F26" s="2"/>
      <c r="G26" s="2"/>
      <c r="I26" s="2"/>
      <c r="J26" s="2"/>
      <c r="K26" s="2"/>
      <c r="L26" s="2"/>
      <c r="M26" s="2"/>
      <c r="N26" s="2"/>
      <c r="O26" s="2"/>
      <c r="P26" s="2"/>
      <c r="R26" s="2"/>
      <c r="S26" s="2"/>
    </row>
    <row r="27" spans="1:28" ht="15.75">
      <c r="A27" s="2" t="s">
        <v>29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</row>
    <row r="28" spans="1:28" ht="15.75">
      <c r="A28" s="2" t="s">
        <v>30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28" ht="15.75">
      <c r="A29" s="2" t="s">
        <v>31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1" spans="1:28">
      <c r="G31" s="163"/>
    </row>
  </sheetData>
  <mergeCells count="22">
    <mergeCell ref="A3:A6"/>
    <mergeCell ref="B3:J3"/>
    <mergeCell ref="K3:S3"/>
    <mergeCell ref="B4:D4"/>
    <mergeCell ref="E4:J4"/>
    <mergeCell ref="K4:M4"/>
    <mergeCell ref="N4:S4"/>
    <mergeCell ref="B5:B6"/>
    <mergeCell ref="C5:D5"/>
    <mergeCell ref="E5:E6"/>
    <mergeCell ref="F5:J5"/>
    <mergeCell ref="K5:K6"/>
    <mergeCell ref="L5:M5"/>
    <mergeCell ref="N5:N6"/>
    <mergeCell ref="O5:S5"/>
    <mergeCell ref="T3:AB3"/>
    <mergeCell ref="T4:V4"/>
    <mergeCell ref="W4:AB4"/>
    <mergeCell ref="T5:T6"/>
    <mergeCell ref="U5:V5"/>
    <mergeCell ref="W5:W6"/>
    <mergeCell ref="X5:AB5"/>
  </mergeCells>
  <conditionalFormatting sqref="B25:S27">
    <cfRule type="duplicateValues" dxfId="20" priority="11"/>
  </conditionalFormatting>
  <conditionalFormatting sqref="Z25">
    <cfRule type="duplicateValues" dxfId="19" priority="9"/>
  </conditionalFormatting>
  <conditionalFormatting sqref="AA25">
    <cfRule type="duplicateValues" dxfId="18" priority="8"/>
  </conditionalFormatting>
  <conditionalFormatting sqref="AB25">
    <cfRule type="duplicateValues" dxfId="17" priority="7"/>
  </conditionalFormatting>
  <conditionalFormatting sqref="T25">
    <cfRule type="duplicateValues" dxfId="16" priority="6"/>
  </conditionalFormatting>
  <conditionalFormatting sqref="U25">
    <cfRule type="duplicateValues" dxfId="15" priority="5"/>
  </conditionalFormatting>
  <conditionalFormatting sqref="V25">
    <cfRule type="duplicateValues" dxfId="14" priority="4"/>
  </conditionalFormatting>
  <conditionalFormatting sqref="W25">
    <cfRule type="duplicateValues" dxfId="13" priority="3"/>
  </conditionalFormatting>
  <conditionalFormatting sqref="X25">
    <cfRule type="duplicateValues" dxfId="12" priority="2"/>
  </conditionalFormatting>
  <conditionalFormatting sqref="Y25">
    <cfRule type="duplicateValues" dxfId="11" priority="1"/>
  </conditionalFormatting>
  <pageMargins left="0.7" right="0.7" top="0.78740157499999996" bottom="0.78740157499999996" header="0.3" footer="0.3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9"/>
  <sheetViews>
    <sheetView workbookViewId="0">
      <selection activeCell="S28" sqref="S28"/>
    </sheetView>
  </sheetViews>
  <sheetFormatPr defaultRowHeight="15"/>
  <cols>
    <col min="2" max="19" width="10.140625" customWidth="1"/>
  </cols>
  <sheetData>
    <row r="1" spans="1:28" ht="15.75">
      <c r="A1" s="1" t="s">
        <v>105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8" ht="16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8" ht="15.75">
      <c r="A3" s="325" t="s">
        <v>0</v>
      </c>
      <c r="B3" s="328" t="s">
        <v>1</v>
      </c>
      <c r="C3" s="310"/>
      <c r="D3" s="310"/>
      <c r="E3" s="310"/>
      <c r="F3" s="310"/>
      <c r="G3" s="310"/>
      <c r="H3" s="310"/>
      <c r="I3" s="310"/>
      <c r="J3" s="311"/>
      <c r="K3" s="310" t="s">
        <v>2</v>
      </c>
      <c r="L3" s="310"/>
      <c r="M3" s="310"/>
      <c r="N3" s="310"/>
      <c r="O3" s="310"/>
      <c r="P3" s="310"/>
      <c r="Q3" s="310"/>
      <c r="R3" s="310"/>
      <c r="S3" s="311"/>
      <c r="T3" s="310" t="s">
        <v>97</v>
      </c>
      <c r="U3" s="310"/>
      <c r="V3" s="310"/>
      <c r="W3" s="310"/>
      <c r="X3" s="310"/>
      <c r="Y3" s="310"/>
      <c r="Z3" s="310"/>
      <c r="AA3" s="310"/>
      <c r="AB3" s="311"/>
    </row>
    <row r="4" spans="1:28" ht="15.75">
      <c r="A4" s="326"/>
      <c r="B4" s="312" t="s">
        <v>3</v>
      </c>
      <c r="C4" s="313"/>
      <c r="D4" s="314"/>
      <c r="E4" s="315" t="s">
        <v>4</v>
      </c>
      <c r="F4" s="313"/>
      <c r="G4" s="313"/>
      <c r="H4" s="313"/>
      <c r="I4" s="313"/>
      <c r="J4" s="316"/>
      <c r="K4" s="312" t="s">
        <v>3</v>
      </c>
      <c r="L4" s="313"/>
      <c r="M4" s="314"/>
      <c r="N4" s="315" t="s">
        <v>4</v>
      </c>
      <c r="O4" s="313"/>
      <c r="P4" s="313"/>
      <c r="Q4" s="313"/>
      <c r="R4" s="313"/>
      <c r="S4" s="316"/>
      <c r="T4" s="312" t="s">
        <v>3</v>
      </c>
      <c r="U4" s="313"/>
      <c r="V4" s="314"/>
      <c r="W4" s="315" t="s">
        <v>4</v>
      </c>
      <c r="X4" s="313"/>
      <c r="Y4" s="313"/>
      <c r="Z4" s="313"/>
      <c r="AA4" s="313"/>
      <c r="AB4" s="316"/>
    </row>
    <row r="5" spans="1:28" ht="15.75">
      <c r="A5" s="326"/>
      <c r="B5" s="317" t="s">
        <v>5</v>
      </c>
      <c r="C5" s="319" t="s">
        <v>6</v>
      </c>
      <c r="D5" s="320"/>
      <c r="E5" s="321" t="s">
        <v>5</v>
      </c>
      <c r="F5" s="319" t="s">
        <v>6</v>
      </c>
      <c r="G5" s="323"/>
      <c r="H5" s="323"/>
      <c r="I5" s="323"/>
      <c r="J5" s="324"/>
      <c r="K5" s="317" t="s">
        <v>5</v>
      </c>
      <c r="L5" s="319" t="s">
        <v>6</v>
      </c>
      <c r="M5" s="320"/>
      <c r="N5" s="321" t="s">
        <v>5</v>
      </c>
      <c r="O5" s="319" t="s">
        <v>6</v>
      </c>
      <c r="P5" s="323"/>
      <c r="Q5" s="323"/>
      <c r="R5" s="323"/>
      <c r="S5" s="324"/>
      <c r="T5" s="317" t="s">
        <v>5</v>
      </c>
      <c r="U5" s="319" t="s">
        <v>6</v>
      </c>
      <c r="V5" s="320"/>
      <c r="W5" s="321" t="s">
        <v>5</v>
      </c>
      <c r="X5" s="319" t="s">
        <v>6</v>
      </c>
      <c r="Y5" s="323"/>
      <c r="Z5" s="323"/>
      <c r="AA5" s="323"/>
      <c r="AB5" s="324"/>
    </row>
    <row r="6" spans="1:28" ht="16.5" thickBot="1">
      <c r="A6" s="327"/>
      <c r="B6" s="318"/>
      <c r="C6" s="3" t="s">
        <v>7</v>
      </c>
      <c r="D6" s="3" t="s">
        <v>8</v>
      </c>
      <c r="E6" s="322"/>
      <c r="F6" s="3" t="s">
        <v>9</v>
      </c>
      <c r="G6" s="3" t="s">
        <v>10</v>
      </c>
      <c r="H6" s="3" t="s">
        <v>94</v>
      </c>
      <c r="I6" s="3" t="s">
        <v>7</v>
      </c>
      <c r="J6" s="4" t="s">
        <v>8</v>
      </c>
      <c r="K6" s="318"/>
      <c r="L6" s="3" t="s">
        <v>7</v>
      </c>
      <c r="M6" s="3" t="s">
        <v>8</v>
      </c>
      <c r="N6" s="322"/>
      <c r="O6" s="3" t="s">
        <v>9</v>
      </c>
      <c r="P6" s="3" t="s">
        <v>10</v>
      </c>
      <c r="Q6" s="3" t="s">
        <v>94</v>
      </c>
      <c r="R6" s="3" t="s">
        <v>7</v>
      </c>
      <c r="S6" s="4" t="s">
        <v>8</v>
      </c>
      <c r="T6" s="318"/>
      <c r="U6" s="3" t="s">
        <v>7</v>
      </c>
      <c r="V6" s="3" t="s">
        <v>8</v>
      </c>
      <c r="W6" s="322"/>
      <c r="X6" s="3" t="s">
        <v>9</v>
      </c>
      <c r="Y6" s="3" t="s">
        <v>10</v>
      </c>
      <c r="Z6" s="3" t="s">
        <v>94</v>
      </c>
      <c r="AA6" s="3" t="s">
        <v>7</v>
      </c>
      <c r="AB6" s="4" t="s">
        <v>8</v>
      </c>
    </row>
    <row r="7" spans="1:28" ht="15.75">
      <c r="A7" s="209" t="s">
        <v>11</v>
      </c>
      <c r="B7" s="175">
        <v>188</v>
      </c>
      <c r="C7" s="39">
        <v>129</v>
      </c>
      <c r="D7" s="39">
        <v>42</v>
      </c>
      <c r="E7" s="39">
        <v>107</v>
      </c>
      <c r="F7" s="39">
        <v>107</v>
      </c>
      <c r="G7" s="39">
        <v>0</v>
      </c>
      <c r="H7" s="39">
        <v>0</v>
      </c>
      <c r="I7" s="39">
        <v>79</v>
      </c>
      <c r="J7" s="39">
        <v>14</v>
      </c>
      <c r="K7" s="38">
        <v>57</v>
      </c>
      <c r="L7" s="39">
        <v>32</v>
      </c>
      <c r="M7" s="39">
        <v>3</v>
      </c>
      <c r="N7" s="39">
        <v>26</v>
      </c>
      <c r="O7" s="39">
        <v>26</v>
      </c>
      <c r="P7" s="40">
        <v>0</v>
      </c>
      <c r="Q7" s="39">
        <v>0</v>
      </c>
      <c r="R7" s="39">
        <v>17</v>
      </c>
      <c r="S7" s="41">
        <v>2</v>
      </c>
      <c r="T7" s="14">
        <v>82</v>
      </c>
      <c r="U7" s="12">
        <v>37</v>
      </c>
      <c r="V7" s="12">
        <v>6</v>
      </c>
      <c r="W7" s="12">
        <v>48</v>
      </c>
      <c r="X7" s="12">
        <v>47</v>
      </c>
      <c r="Y7" s="23">
        <v>1</v>
      </c>
      <c r="Z7" s="12">
        <v>0</v>
      </c>
      <c r="AA7" s="12">
        <v>21</v>
      </c>
      <c r="AB7" s="13">
        <v>3</v>
      </c>
    </row>
    <row r="8" spans="1:28" ht="15.75">
      <c r="A8" s="210" t="s">
        <v>12</v>
      </c>
      <c r="B8" s="33">
        <v>134</v>
      </c>
      <c r="C8" s="34">
        <v>71</v>
      </c>
      <c r="D8" s="34">
        <v>46</v>
      </c>
      <c r="E8" s="34">
        <v>79</v>
      </c>
      <c r="F8" s="34">
        <v>22</v>
      </c>
      <c r="G8" s="35">
        <v>2</v>
      </c>
      <c r="H8" s="34">
        <v>55</v>
      </c>
      <c r="I8" s="34">
        <v>43</v>
      </c>
      <c r="J8" s="42">
        <v>14</v>
      </c>
      <c r="K8" s="33">
        <v>123</v>
      </c>
      <c r="L8" s="34">
        <v>76</v>
      </c>
      <c r="M8" s="34">
        <v>8</v>
      </c>
      <c r="N8" s="34">
        <v>88</v>
      </c>
      <c r="O8" s="34">
        <v>0</v>
      </c>
      <c r="P8" s="35">
        <v>2</v>
      </c>
      <c r="Q8" s="34">
        <v>86</v>
      </c>
      <c r="R8" s="34">
        <v>52</v>
      </c>
      <c r="S8" s="36">
        <v>6</v>
      </c>
      <c r="T8" s="14">
        <v>0</v>
      </c>
      <c r="U8" s="12">
        <v>0</v>
      </c>
      <c r="V8" s="12">
        <v>0</v>
      </c>
      <c r="W8" s="12">
        <v>0</v>
      </c>
      <c r="X8" s="12">
        <v>0</v>
      </c>
      <c r="Y8" s="23">
        <v>0</v>
      </c>
      <c r="Z8" s="12">
        <v>0</v>
      </c>
      <c r="AA8" s="12">
        <v>0</v>
      </c>
      <c r="AB8" s="13">
        <v>0</v>
      </c>
    </row>
    <row r="9" spans="1:28" ht="15.75">
      <c r="A9" s="210" t="s">
        <v>13</v>
      </c>
      <c r="B9" s="33">
        <v>610</v>
      </c>
      <c r="C9" s="34">
        <v>452</v>
      </c>
      <c r="D9" s="34">
        <v>79</v>
      </c>
      <c r="E9" s="34">
        <v>351</v>
      </c>
      <c r="F9" s="34">
        <v>74</v>
      </c>
      <c r="G9" s="35">
        <v>253</v>
      </c>
      <c r="H9" s="34">
        <v>24</v>
      </c>
      <c r="I9" s="34">
        <v>265</v>
      </c>
      <c r="J9" s="42">
        <v>33</v>
      </c>
      <c r="K9" s="33">
        <v>83</v>
      </c>
      <c r="L9" s="34">
        <v>42</v>
      </c>
      <c r="M9" s="34">
        <v>6</v>
      </c>
      <c r="N9" s="34">
        <v>59</v>
      </c>
      <c r="O9" s="34">
        <v>5</v>
      </c>
      <c r="P9" s="35">
        <v>50</v>
      </c>
      <c r="Q9" s="34">
        <v>4</v>
      </c>
      <c r="R9" s="34">
        <v>29</v>
      </c>
      <c r="S9" s="36">
        <v>5</v>
      </c>
      <c r="T9" s="14">
        <v>0</v>
      </c>
      <c r="U9" s="12">
        <v>0</v>
      </c>
      <c r="V9" s="12">
        <v>0</v>
      </c>
      <c r="W9" s="12">
        <v>0</v>
      </c>
      <c r="X9" s="12">
        <v>0</v>
      </c>
      <c r="Y9" s="23">
        <v>0</v>
      </c>
      <c r="Z9" s="12">
        <v>0</v>
      </c>
      <c r="AA9" s="12">
        <v>0</v>
      </c>
      <c r="AB9" s="13">
        <v>0</v>
      </c>
    </row>
    <row r="10" spans="1:28" ht="15.75">
      <c r="A10" s="210" t="s">
        <v>14</v>
      </c>
      <c r="B10" s="33">
        <v>2548</v>
      </c>
      <c r="C10" s="34">
        <v>1380</v>
      </c>
      <c r="D10" s="34">
        <v>201</v>
      </c>
      <c r="E10" s="34">
        <v>685</v>
      </c>
      <c r="F10" s="34">
        <v>634</v>
      </c>
      <c r="G10" s="35">
        <v>48</v>
      </c>
      <c r="H10" s="34">
        <v>3</v>
      </c>
      <c r="I10" s="34">
        <v>303</v>
      </c>
      <c r="J10" s="42">
        <v>31</v>
      </c>
      <c r="K10" s="33">
        <v>66</v>
      </c>
      <c r="L10" s="34">
        <v>26</v>
      </c>
      <c r="M10" s="34">
        <v>10</v>
      </c>
      <c r="N10" s="34">
        <v>45</v>
      </c>
      <c r="O10" s="34">
        <v>45</v>
      </c>
      <c r="P10" s="35">
        <v>0</v>
      </c>
      <c r="Q10" s="34">
        <v>0</v>
      </c>
      <c r="R10" s="34">
        <v>19</v>
      </c>
      <c r="S10" s="36">
        <v>1</v>
      </c>
      <c r="T10" s="14">
        <v>0</v>
      </c>
      <c r="U10" s="12">
        <v>0</v>
      </c>
      <c r="V10" s="12">
        <v>0</v>
      </c>
      <c r="W10" s="12">
        <v>0</v>
      </c>
      <c r="X10" s="12">
        <v>0</v>
      </c>
      <c r="Y10" s="23">
        <v>0</v>
      </c>
      <c r="Z10" s="12">
        <v>0</v>
      </c>
      <c r="AA10" s="12">
        <v>0</v>
      </c>
      <c r="AB10" s="13">
        <v>0</v>
      </c>
    </row>
    <row r="11" spans="1:28" ht="15.75">
      <c r="A11" s="210" t="s">
        <v>15</v>
      </c>
      <c r="B11" s="33">
        <v>6433</v>
      </c>
      <c r="C11" s="34">
        <v>4503</v>
      </c>
      <c r="D11" s="34">
        <v>2054</v>
      </c>
      <c r="E11" s="34">
        <v>1970</v>
      </c>
      <c r="F11" s="34">
        <v>1325</v>
      </c>
      <c r="G11" s="35">
        <v>645</v>
      </c>
      <c r="H11" s="34">
        <v>0</v>
      </c>
      <c r="I11" s="34">
        <v>1346</v>
      </c>
      <c r="J11" s="42">
        <v>577</v>
      </c>
      <c r="K11" s="33">
        <v>625</v>
      </c>
      <c r="L11" s="34">
        <v>529</v>
      </c>
      <c r="M11" s="34">
        <v>48</v>
      </c>
      <c r="N11" s="34">
        <v>241</v>
      </c>
      <c r="O11" s="34">
        <v>209</v>
      </c>
      <c r="P11" s="35">
        <v>2</v>
      </c>
      <c r="Q11" s="34">
        <v>30</v>
      </c>
      <c r="R11" s="34">
        <v>192</v>
      </c>
      <c r="S11" s="36">
        <v>18</v>
      </c>
      <c r="T11" s="14">
        <v>0</v>
      </c>
      <c r="U11" s="12">
        <v>0</v>
      </c>
      <c r="V11" s="12">
        <v>0</v>
      </c>
      <c r="W11" s="12">
        <v>0</v>
      </c>
      <c r="X11" s="12">
        <v>0</v>
      </c>
      <c r="Y11" s="23">
        <v>0</v>
      </c>
      <c r="Z11" s="12">
        <v>0</v>
      </c>
      <c r="AA11" s="12">
        <v>0</v>
      </c>
      <c r="AB11" s="13">
        <v>0</v>
      </c>
    </row>
    <row r="12" spans="1:28" ht="15.75">
      <c r="A12" s="210" t="s">
        <v>16</v>
      </c>
      <c r="B12" s="33">
        <v>3329</v>
      </c>
      <c r="C12" s="34">
        <v>2167</v>
      </c>
      <c r="D12" s="34">
        <v>1133</v>
      </c>
      <c r="E12" s="34">
        <v>551</v>
      </c>
      <c r="F12" s="34">
        <v>543</v>
      </c>
      <c r="G12" s="35">
        <v>8</v>
      </c>
      <c r="H12" s="34">
        <v>0</v>
      </c>
      <c r="I12" s="34">
        <v>349</v>
      </c>
      <c r="J12" s="42">
        <v>222</v>
      </c>
      <c r="K12" s="33">
        <v>333</v>
      </c>
      <c r="L12" s="34">
        <v>293</v>
      </c>
      <c r="M12" s="34">
        <v>46</v>
      </c>
      <c r="N12" s="34">
        <v>132</v>
      </c>
      <c r="O12" s="34">
        <v>132</v>
      </c>
      <c r="P12" s="35">
        <v>0</v>
      </c>
      <c r="Q12" s="34">
        <v>0</v>
      </c>
      <c r="R12" s="34">
        <v>118</v>
      </c>
      <c r="S12" s="36">
        <v>12</v>
      </c>
      <c r="T12" s="14">
        <v>0</v>
      </c>
      <c r="U12" s="12">
        <v>0</v>
      </c>
      <c r="V12" s="12">
        <v>0</v>
      </c>
      <c r="W12" s="12">
        <v>0</v>
      </c>
      <c r="X12" s="12">
        <v>0</v>
      </c>
      <c r="Y12" s="23">
        <v>0</v>
      </c>
      <c r="Z12" s="12">
        <v>0</v>
      </c>
      <c r="AA12" s="12">
        <v>0</v>
      </c>
      <c r="AB12" s="13">
        <v>0</v>
      </c>
    </row>
    <row r="13" spans="1:28" ht="15.75">
      <c r="A13" s="210" t="s">
        <v>17</v>
      </c>
      <c r="B13" s="33">
        <v>4105</v>
      </c>
      <c r="C13" s="34">
        <v>2956</v>
      </c>
      <c r="D13" s="34">
        <v>1186</v>
      </c>
      <c r="E13" s="34">
        <v>927</v>
      </c>
      <c r="F13" s="34">
        <v>865</v>
      </c>
      <c r="G13" s="35">
        <v>61</v>
      </c>
      <c r="H13" s="34">
        <v>1</v>
      </c>
      <c r="I13" s="34">
        <v>639</v>
      </c>
      <c r="J13" s="42">
        <v>317</v>
      </c>
      <c r="K13" s="33">
        <v>25</v>
      </c>
      <c r="L13" s="34">
        <v>13</v>
      </c>
      <c r="M13" s="34">
        <v>6</v>
      </c>
      <c r="N13" s="34">
        <v>23</v>
      </c>
      <c r="O13" s="34">
        <v>23</v>
      </c>
      <c r="P13" s="35">
        <v>0</v>
      </c>
      <c r="Q13" s="34">
        <v>0</v>
      </c>
      <c r="R13" s="34">
        <v>11</v>
      </c>
      <c r="S13" s="36">
        <v>5</v>
      </c>
      <c r="T13" s="14">
        <v>0</v>
      </c>
      <c r="U13" s="12">
        <v>0</v>
      </c>
      <c r="V13" s="12">
        <v>0</v>
      </c>
      <c r="W13" s="12">
        <v>0</v>
      </c>
      <c r="X13" s="12">
        <v>0</v>
      </c>
      <c r="Y13" s="23">
        <v>0</v>
      </c>
      <c r="Z13" s="12">
        <v>0</v>
      </c>
      <c r="AA13" s="12">
        <v>0</v>
      </c>
      <c r="AB13" s="13">
        <v>0</v>
      </c>
    </row>
    <row r="14" spans="1:28" ht="15.75">
      <c r="A14" s="211" t="s">
        <v>18</v>
      </c>
      <c r="B14" s="33">
        <v>3104</v>
      </c>
      <c r="C14" s="34">
        <v>2074</v>
      </c>
      <c r="D14" s="34">
        <v>907</v>
      </c>
      <c r="E14" s="34">
        <v>919</v>
      </c>
      <c r="F14" s="34">
        <v>786</v>
      </c>
      <c r="G14" s="35">
        <v>133</v>
      </c>
      <c r="H14" s="34">
        <v>0</v>
      </c>
      <c r="I14" s="34">
        <v>596</v>
      </c>
      <c r="J14" s="42">
        <v>264</v>
      </c>
      <c r="K14" s="33">
        <v>19</v>
      </c>
      <c r="L14" s="34">
        <v>9</v>
      </c>
      <c r="M14" s="34">
        <v>3</v>
      </c>
      <c r="N14" s="34">
        <v>16</v>
      </c>
      <c r="O14" s="34">
        <v>16</v>
      </c>
      <c r="P14" s="35">
        <v>0</v>
      </c>
      <c r="Q14" s="34">
        <v>0</v>
      </c>
      <c r="R14" s="34">
        <v>7</v>
      </c>
      <c r="S14" s="36">
        <v>2</v>
      </c>
      <c r="T14" s="14">
        <v>0</v>
      </c>
      <c r="U14" s="12">
        <v>0</v>
      </c>
      <c r="V14" s="12">
        <v>0</v>
      </c>
      <c r="W14" s="12">
        <v>0</v>
      </c>
      <c r="X14" s="12">
        <v>0</v>
      </c>
      <c r="Y14" s="23">
        <v>0</v>
      </c>
      <c r="Z14" s="12">
        <v>0</v>
      </c>
      <c r="AA14" s="12">
        <v>0</v>
      </c>
      <c r="AB14" s="13">
        <v>0</v>
      </c>
    </row>
    <row r="15" spans="1:28" ht="15.75">
      <c r="A15" s="210" t="s">
        <v>19</v>
      </c>
      <c r="B15" s="33">
        <v>2844</v>
      </c>
      <c r="C15" s="34">
        <v>1770</v>
      </c>
      <c r="D15" s="34">
        <v>1151</v>
      </c>
      <c r="E15" s="34">
        <v>826</v>
      </c>
      <c r="F15" s="34">
        <v>826</v>
      </c>
      <c r="G15" s="35">
        <v>0</v>
      </c>
      <c r="H15" s="34">
        <v>0</v>
      </c>
      <c r="I15" s="34">
        <v>483</v>
      </c>
      <c r="J15" s="42">
        <v>377</v>
      </c>
      <c r="K15" s="33">
        <v>28</v>
      </c>
      <c r="L15" s="34">
        <v>13</v>
      </c>
      <c r="M15" s="34">
        <v>5</v>
      </c>
      <c r="N15" s="34">
        <v>19</v>
      </c>
      <c r="O15" s="34">
        <v>19</v>
      </c>
      <c r="P15" s="35">
        <v>0</v>
      </c>
      <c r="Q15" s="34">
        <v>0</v>
      </c>
      <c r="R15" s="34">
        <v>9</v>
      </c>
      <c r="S15" s="36">
        <v>2</v>
      </c>
      <c r="T15" s="14">
        <v>0</v>
      </c>
      <c r="U15" s="12">
        <v>0</v>
      </c>
      <c r="V15" s="12">
        <v>0</v>
      </c>
      <c r="W15" s="12">
        <v>0</v>
      </c>
      <c r="X15" s="12">
        <v>0</v>
      </c>
      <c r="Y15" s="23">
        <v>0</v>
      </c>
      <c r="Z15" s="12">
        <v>0</v>
      </c>
      <c r="AA15" s="12">
        <v>0</v>
      </c>
      <c r="AB15" s="13">
        <v>0</v>
      </c>
    </row>
    <row r="16" spans="1:28" ht="15.75">
      <c r="A16" s="210" t="s">
        <v>20</v>
      </c>
      <c r="B16" s="33">
        <v>1110</v>
      </c>
      <c r="C16" s="34">
        <v>841</v>
      </c>
      <c r="D16" s="34">
        <v>422</v>
      </c>
      <c r="E16" s="34">
        <v>460</v>
      </c>
      <c r="F16" s="34">
        <v>53</v>
      </c>
      <c r="G16" s="35">
        <v>323</v>
      </c>
      <c r="H16" s="34">
        <v>84</v>
      </c>
      <c r="I16" s="34">
        <v>360</v>
      </c>
      <c r="J16" s="42">
        <v>185</v>
      </c>
      <c r="K16" s="33">
        <v>62</v>
      </c>
      <c r="L16" s="34">
        <v>47</v>
      </c>
      <c r="M16" s="34">
        <v>12</v>
      </c>
      <c r="N16" s="34">
        <v>41</v>
      </c>
      <c r="O16" s="34">
        <v>10</v>
      </c>
      <c r="P16" s="35">
        <v>0</v>
      </c>
      <c r="Q16" s="34">
        <v>31</v>
      </c>
      <c r="R16" s="34">
        <v>31</v>
      </c>
      <c r="S16" s="36">
        <v>10</v>
      </c>
      <c r="T16" s="14">
        <v>0</v>
      </c>
      <c r="U16" s="12">
        <v>0</v>
      </c>
      <c r="V16" s="12">
        <v>0</v>
      </c>
      <c r="W16" s="12">
        <v>0</v>
      </c>
      <c r="X16" s="12">
        <v>0</v>
      </c>
      <c r="Y16" s="23">
        <v>0</v>
      </c>
      <c r="Z16" s="12">
        <v>0</v>
      </c>
      <c r="AA16" s="12">
        <v>0</v>
      </c>
      <c r="AB16" s="13">
        <v>0</v>
      </c>
    </row>
    <row r="17" spans="1:29" ht="15.75">
      <c r="A17" s="210" t="s">
        <v>21</v>
      </c>
      <c r="B17" s="33">
        <v>9009</v>
      </c>
      <c r="C17" s="34">
        <v>6675</v>
      </c>
      <c r="D17" s="34">
        <v>1571</v>
      </c>
      <c r="E17" s="34">
        <v>3255</v>
      </c>
      <c r="F17" s="34">
        <v>2203</v>
      </c>
      <c r="G17" s="35">
        <v>57</v>
      </c>
      <c r="H17" s="34">
        <v>995</v>
      </c>
      <c r="I17" s="34">
        <v>2324</v>
      </c>
      <c r="J17" s="42">
        <v>434</v>
      </c>
      <c r="K17" s="33">
        <v>408</v>
      </c>
      <c r="L17" s="34">
        <v>318</v>
      </c>
      <c r="M17" s="34">
        <v>28</v>
      </c>
      <c r="N17" s="34">
        <v>177</v>
      </c>
      <c r="O17" s="34">
        <v>155</v>
      </c>
      <c r="P17" s="35">
        <v>0</v>
      </c>
      <c r="Q17" s="34">
        <v>22</v>
      </c>
      <c r="R17" s="34">
        <v>133</v>
      </c>
      <c r="S17" s="36">
        <v>13</v>
      </c>
      <c r="T17" s="14">
        <v>0</v>
      </c>
      <c r="U17" s="12">
        <v>0</v>
      </c>
      <c r="V17" s="12">
        <v>0</v>
      </c>
      <c r="W17" s="12">
        <v>0</v>
      </c>
      <c r="X17" s="12">
        <v>0</v>
      </c>
      <c r="Y17" s="23">
        <v>0</v>
      </c>
      <c r="Z17" s="12">
        <v>0</v>
      </c>
      <c r="AA17" s="12">
        <v>0</v>
      </c>
      <c r="AB17" s="13">
        <v>0</v>
      </c>
    </row>
    <row r="18" spans="1:29" ht="15.75">
      <c r="A18" s="210" t="s">
        <v>22</v>
      </c>
      <c r="B18" s="33">
        <v>5172</v>
      </c>
      <c r="C18" s="34">
        <v>3209</v>
      </c>
      <c r="D18" s="34">
        <v>1587</v>
      </c>
      <c r="E18" s="34">
        <v>3858</v>
      </c>
      <c r="F18" s="34">
        <v>1458</v>
      </c>
      <c r="G18" s="35">
        <v>2209</v>
      </c>
      <c r="H18" s="34">
        <v>191</v>
      </c>
      <c r="I18" s="34">
        <v>2314</v>
      </c>
      <c r="J18" s="42">
        <v>1114</v>
      </c>
      <c r="K18" s="33">
        <v>16</v>
      </c>
      <c r="L18" s="34">
        <v>4</v>
      </c>
      <c r="M18" s="34">
        <v>5</v>
      </c>
      <c r="N18" s="34">
        <v>8</v>
      </c>
      <c r="O18" s="34">
        <v>8</v>
      </c>
      <c r="P18" s="35">
        <v>0</v>
      </c>
      <c r="Q18" s="34">
        <v>0</v>
      </c>
      <c r="R18" s="34">
        <v>2</v>
      </c>
      <c r="S18" s="36">
        <v>1</v>
      </c>
      <c r="T18" s="14">
        <v>0</v>
      </c>
      <c r="U18" s="12">
        <v>0</v>
      </c>
      <c r="V18" s="12">
        <v>0</v>
      </c>
      <c r="W18" s="12">
        <v>0</v>
      </c>
      <c r="X18" s="12">
        <v>0</v>
      </c>
      <c r="Y18" s="23">
        <v>0</v>
      </c>
      <c r="Z18" s="12">
        <v>0</v>
      </c>
      <c r="AA18" s="12">
        <v>0</v>
      </c>
      <c r="AB18" s="13">
        <v>0</v>
      </c>
    </row>
    <row r="19" spans="1:29" ht="15.75">
      <c r="A19" s="210" t="s">
        <v>23</v>
      </c>
      <c r="B19" s="33">
        <v>2688</v>
      </c>
      <c r="C19" s="34">
        <v>741</v>
      </c>
      <c r="D19" s="34">
        <v>1205</v>
      </c>
      <c r="E19" s="34">
        <v>1616</v>
      </c>
      <c r="F19" s="34">
        <v>50</v>
      </c>
      <c r="G19" s="35">
        <v>943</v>
      </c>
      <c r="H19" s="34">
        <v>623</v>
      </c>
      <c r="I19" s="34">
        <v>427</v>
      </c>
      <c r="J19" s="42">
        <v>584</v>
      </c>
      <c r="K19" s="33">
        <v>13</v>
      </c>
      <c r="L19" s="34">
        <v>6</v>
      </c>
      <c r="M19" s="34">
        <v>8</v>
      </c>
      <c r="N19" s="34">
        <v>6</v>
      </c>
      <c r="O19" s="34">
        <v>3</v>
      </c>
      <c r="P19" s="35">
        <v>3</v>
      </c>
      <c r="Q19" s="34">
        <v>0</v>
      </c>
      <c r="R19" s="34">
        <v>3</v>
      </c>
      <c r="S19" s="36">
        <v>3</v>
      </c>
      <c r="T19" s="14">
        <v>0</v>
      </c>
      <c r="U19" s="12">
        <v>0</v>
      </c>
      <c r="V19" s="12">
        <v>0</v>
      </c>
      <c r="W19" s="12">
        <v>0</v>
      </c>
      <c r="X19" s="12">
        <v>0</v>
      </c>
      <c r="Y19" s="23">
        <v>0</v>
      </c>
      <c r="Z19" s="12">
        <v>0</v>
      </c>
      <c r="AA19" s="12">
        <v>0</v>
      </c>
      <c r="AB19" s="13">
        <v>0</v>
      </c>
    </row>
    <row r="20" spans="1:29" ht="15.75">
      <c r="A20" s="210" t="s">
        <v>24</v>
      </c>
      <c r="B20" s="33">
        <v>5334</v>
      </c>
      <c r="C20" s="34">
        <v>4343</v>
      </c>
      <c r="D20" s="34">
        <v>320</v>
      </c>
      <c r="E20" s="34">
        <v>1957</v>
      </c>
      <c r="F20" s="34">
        <v>1377</v>
      </c>
      <c r="G20" s="35">
        <v>0</v>
      </c>
      <c r="H20" s="34">
        <v>580</v>
      </c>
      <c r="I20" s="34">
        <v>1497</v>
      </c>
      <c r="J20" s="42">
        <v>88</v>
      </c>
      <c r="K20" s="33">
        <v>2087</v>
      </c>
      <c r="L20" s="34">
        <v>1744</v>
      </c>
      <c r="M20" s="34">
        <v>30</v>
      </c>
      <c r="N20" s="34">
        <v>770</v>
      </c>
      <c r="O20" s="34">
        <v>625</v>
      </c>
      <c r="P20" s="35">
        <v>0</v>
      </c>
      <c r="Q20" s="34">
        <v>145</v>
      </c>
      <c r="R20" s="34">
        <v>597</v>
      </c>
      <c r="S20" s="36">
        <v>10</v>
      </c>
      <c r="T20" s="14">
        <v>0</v>
      </c>
      <c r="U20" s="12">
        <v>0</v>
      </c>
      <c r="V20" s="12">
        <v>0</v>
      </c>
      <c r="W20" s="12">
        <v>0</v>
      </c>
      <c r="X20" s="12">
        <v>0</v>
      </c>
      <c r="Y20" s="23">
        <v>0</v>
      </c>
      <c r="Z20" s="12">
        <v>0</v>
      </c>
      <c r="AA20" s="12">
        <v>0</v>
      </c>
      <c r="AB20" s="13">
        <v>0</v>
      </c>
    </row>
    <row r="21" spans="1:29" ht="15.75">
      <c r="A21" s="210" t="s">
        <v>25</v>
      </c>
      <c r="B21" s="33">
        <v>7214</v>
      </c>
      <c r="C21" s="34">
        <v>4082</v>
      </c>
      <c r="D21" s="34">
        <v>2306</v>
      </c>
      <c r="E21" s="34">
        <v>3172</v>
      </c>
      <c r="F21" s="34">
        <v>2743</v>
      </c>
      <c r="G21" s="35">
        <v>428</v>
      </c>
      <c r="H21" s="34">
        <v>1</v>
      </c>
      <c r="I21" s="34">
        <v>1699</v>
      </c>
      <c r="J21" s="42">
        <v>960</v>
      </c>
      <c r="K21" s="33">
        <v>38</v>
      </c>
      <c r="L21" s="34">
        <v>15</v>
      </c>
      <c r="M21" s="34">
        <v>30</v>
      </c>
      <c r="N21" s="34">
        <v>8</v>
      </c>
      <c r="O21" s="34">
        <v>8</v>
      </c>
      <c r="P21" s="35">
        <v>0</v>
      </c>
      <c r="Q21" s="34">
        <v>0</v>
      </c>
      <c r="R21" s="34">
        <v>4</v>
      </c>
      <c r="S21" s="36">
        <v>6</v>
      </c>
      <c r="T21" s="14">
        <v>468</v>
      </c>
      <c r="U21" s="12">
        <v>288</v>
      </c>
      <c r="V21" s="12">
        <v>29</v>
      </c>
      <c r="W21" s="12">
        <v>232</v>
      </c>
      <c r="X21" s="12">
        <v>203</v>
      </c>
      <c r="Y21" s="23">
        <v>29</v>
      </c>
      <c r="Z21" s="12">
        <v>0</v>
      </c>
      <c r="AA21" s="12">
        <v>129</v>
      </c>
      <c r="AB21" s="13">
        <v>6</v>
      </c>
    </row>
    <row r="22" spans="1:29" ht="15.75">
      <c r="A22" s="210" t="s">
        <v>26</v>
      </c>
      <c r="B22" s="33">
        <v>2872</v>
      </c>
      <c r="C22" s="34">
        <v>1425</v>
      </c>
      <c r="D22" s="34">
        <v>225</v>
      </c>
      <c r="E22" s="34">
        <v>1182</v>
      </c>
      <c r="F22" s="34">
        <v>854</v>
      </c>
      <c r="G22" s="35">
        <v>7</v>
      </c>
      <c r="H22" s="34">
        <v>321</v>
      </c>
      <c r="I22" s="34">
        <v>518</v>
      </c>
      <c r="J22" s="42">
        <v>68</v>
      </c>
      <c r="K22" s="33">
        <v>414</v>
      </c>
      <c r="L22" s="34">
        <v>150</v>
      </c>
      <c r="M22" s="34">
        <v>20</v>
      </c>
      <c r="N22" s="34">
        <v>210</v>
      </c>
      <c r="O22" s="34">
        <v>175</v>
      </c>
      <c r="P22" s="35">
        <v>0</v>
      </c>
      <c r="Q22" s="34">
        <v>35</v>
      </c>
      <c r="R22" s="34">
        <v>83</v>
      </c>
      <c r="S22" s="36">
        <v>9</v>
      </c>
      <c r="T22" s="14">
        <v>0</v>
      </c>
      <c r="U22" s="12">
        <v>0</v>
      </c>
      <c r="V22" s="12">
        <v>0</v>
      </c>
      <c r="W22" s="12">
        <v>0</v>
      </c>
      <c r="X22" s="12">
        <v>0</v>
      </c>
      <c r="Y22" s="23">
        <v>0</v>
      </c>
      <c r="Z22" s="12">
        <v>0</v>
      </c>
      <c r="AA22" s="12">
        <v>0</v>
      </c>
      <c r="AB22" s="13">
        <v>0</v>
      </c>
    </row>
    <row r="23" spans="1:29" ht="15.75">
      <c r="A23" s="210" t="s">
        <v>27</v>
      </c>
      <c r="B23" s="33">
        <v>2384</v>
      </c>
      <c r="C23" s="34">
        <v>1790</v>
      </c>
      <c r="D23" s="34">
        <v>616</v>
      </c>
      <c r="E23" s="34">
        <v>1506</v>
      </c>
      <c r="F23" s="34">
        <v>1346</v>
      </c>
      <c r="G23" s="35">
        <v>155</v>
      </c>
      <c r="H23" s="34">
        <v>5</v>
      </c>
      <c r="I23" s="34">
        <v>1163</v>
      </c>
      <c r="J23" s="42">
        <v>316</v>
      </c>
      <c r="K23" s="33">
        <v>384</v>
      </c>
      <c r="L23" s="34">
        <v>285</v>
      </c>
      <c r="M23" s="34">
        <v>29</v>
      </c>
      <c r="N23" s="34">
        <v>187</v>
      </c>
      <c r="O23" s="34">
        <v>125</v>
      </c>
      <c r="P23" s="35">
        <v>61</v>
      </c>
      <c r="Q23" s="34">
        <v>1</v>
      </c>
      <c r="R23" s="34">
        <v>141</v>
      </c>
      <c r="S23" s="36">
        <v>13</v>
      </c>
      <c r="T23" s="14">
        <v>389</v>
      </c>
      <c r="U23" s="12">
        <v>258</v>
      </c>
      <c r="V23" s="12">
        <v>37</v>
      </c>
      <c r="W23" s="12">
        <v>256</v>
      </c>
      <c r="X23" s="12">
        <v>251</v>
      </c>
      <c r="Y23" s="23">
        <v>4</v>
      </c>
      <c r="Z23" s="12">
        <v>1</v>
      </c>
      <c r="AA23" s="12">
        <v>161</v>
      </c>
      <c r="AB23" s="13">
        <v>26</v>
      </c>
    </row>
    <row r="24" spans="1:29" ht="15.75" customHeight="1" thickBot="1">
      <c r="A24" s="192" t="s">
        <v>28</v>
      </c>
      <c r="B24" s="182">
        <v>239</v>
      </c>
      <c r="C24" s="183">
        <v>67</v>
      </c>
      <c r="D24" s="183">
        <v>231</v>
      </c>
      <c r="E24" s="183">
        <v>48</v>
      </c>
      <c r="F24" s="183">
        <v>48</v>
      </c>
      <c r="G24" s="183">
        <v>0</v>
      </c>
      <c r="H24" s="183">
        <v>0</v>
      </c>
      <c r="I24" s="183">
        <v>17</v>
      </c>
      <c r="J24" s="184">
        <v>41</v>
      </c>
      <c r="K24" s="185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4">
        <v>0</v>
      </c>
      <c r="T24" s="14">
        <v>0</v>
      </c>
      <c r="U24" s="12">
        <v>0</v>
      </c>
      <c r="V24" s="12">
        <v>0</v>
      </c>
      <c r="W24" s="12">
        <v>0</v>
      </c>
      <c r="X24" s="12">
        <v>0</v>
      </c>
      <c r="Y24" s="23">
        <v>0</v>
      </c>
      <c r="Z24" s="12">
        <v>0</v>
      </c>
      <c r="AA24" s="12">
        <v>0</v>
      </c>
      <c r="AB24" s="13">
        <v>0</v>
      </c>
    </row>
    <row r="25" spans="1:29" ht="16.5" thickBot="1">
      <c r="A25" s="205" t="s">
        <v>5</v>
      </c>
      <c r="B25" s="206">
        <f>59078+B24</f>
        <v>59317</v>
      </c>
      <c r="C25" s="207">
        <f>38608+C24</f>
        <v>38675</v>
      </c>
      <c r="D25" s="207">
        <v>15282</v>
      </c>
      <c r="E25" s="207">
        <f>23421+E24</f>
        <v>23469</v>
      </c>
      <c r="F25" s="207">
        <f>15266+F24</f>
        <v>15314</v>
      </c>
      <c r="G25" s="207">
        <v>5272</v>
      </c>
      <c r="H25" s="207">
        <v>2883</v>
      </c>
      <c r="I25" s="207">
        <f>14405+I24</f>
        <v>14422</v>
      </c>
      <c r="J25" s="208">
        <f>5598+J24</f>
        <v>5639</v>
      </c>
      <c r="K25" s="206">
        <v>4781</v>
      </c>
      <c r="L25" s="207">
        <v>3602</v>
      </c>
      <c r="M25" s="207">
        <v>297</v>
      </c>
      <c r="N25" s="207">
        <v>2056</v>
      </c>
      <c r="O25" s="207">
        <v>1584</v>
      </c>
      <c r="P25" s="207">
        <v>118</v>
      </c>
      <c r="Q25" s="207">
        <v>354</v>
      </c>
      <c r="R25" s="207">
        <v>1448</v>
      </c>
      <c r="S25" s="207">
        <v>118</v>
      </c>
      <c r="T25" s="202">
        <v>939</v>
      </c>
      <c r="U25" s="200">
        <v>583</v>
      </c>
      <c r="V25" s="200">
        <v>72</v>
      </c>
      <c r="W25" s="200">
        <v>536</v>
      </c>
      <c r="X25" s="200">
        <v>501</v>
      </c>
      <c r="Y25" s="200">
        <v>34</v>
      </c>
      <c r="Z25" s="200">
        <v>1</v>
      </c>
      <c r="AA25" s="200">
        <v>311</v>
      </c>
      <c r="AB25" s="201">
        <v>35</v>
      </c>
      <c r="AC25" s="293"/>
    </row>
    <row r="26" spans="1:29" ht="15.75">
      <c r="A26" s="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</row>
    <row r="27" spans="1:29" ht="15.75">
      <c r="A27" s="2" t="s">
        <v>29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29" ht="15.75">
      <c r="A28" s="2" t="s">
        <v>30</v>
      </c>
      <c r="B28" s="2"/>
      <c r="C28" s="2"/>
      <c r="D28" s="2"/>
      <c r="E28" s="2"/>
      <c r="F28" s="2"/>
      <c r="G28" s="2"/>
      <c r="H28" s="2"/>
      <c r="I28" s="43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29" ht="15.75">
      <c r="A29" s="2" t="s">
        <v>31</v>
      </c>
      <c r="B29" s="2"/>
      <c r="C29" s="2"/>
      <c r="D29" s="2"/>
      <c r="E29" s="2"/>
      <c r="F29" s="2"/>
      <c r="G29" s="2"/>
      <c r="H29" s="2"/>
      <c r="I29" s="2"/>
      <c r="J29" s="43"/>
      <c r="K29" s="2"/>
      <c r="L29" s="2"/>
      <c r="M29" s="2"/>
      <c r="N29" s="2"/>
      <c r="O29" s="2"/>
      <c r="P29" s="2"/>
      <c r="Q29" s="2"/>
      <c r="R29" s="2"/>
      <c r="S29" s="2"/>
    </row>
  </sheetData>
  <mergeCells count="22">
    <mergeCell ref="A3:A6"/>
    <mergeCell ref="B3:J3"/>
    <mergeCell ref="K3:S3"/>
    <mergeCell ref="B4:D4"/>
    <mergeCell ref="E4:J4"/>
    <mergeCell ref="K4:M4"/>
    <mergeCell ref="N4:S4"/>
    <mergeCell ref="B5:B6"/>
    <mergeCell ref="C5:D5"/>
    <mergeCell ref="E5:E6"/>
    <mergeCell ref="F5:J5"/>
    <mergeCell ref="K5:K6"/>
    <mergeCell ref="L5:M5"/>
    <mergeCell ref="N5:N6"/>
    <mergeCell ref="O5:S5"/>
    <mergeCell ref="T3:AB3"/>
    <mergeCell ref="T4:V4"/>
    <mergeCell ref="W4:AB4"/>
    <mergeCell ref="T5:T6"/>
    <mergeCell ref="U5:V5"/>
    <mergeCell ref="W5:W6"/>
    <mergeCell ref="X5:AB5"/>
  </mergeCells>
  <conditionalFormatting sqref="B7">
    <cfRule type="duplicateValues" dxfId="10" priority="9"/>
  </conditionalFormatting>
  <conditionalFormatting sqref="B25:R25">
    <cfRule type="duplicateValues" dxfId="9" priority="8"/>
  </conditionalFormatting>
  <conditionalFormatting sqref="T25:Y25 AA25:AC25">
    <cfRule type="duplicateValues" dxfId="8" priority="3"/>
  </conditionalFormatting>
  <conditionalFormatting sqref="Z25">
    <cfRule type="duplicateValues" dxfId="7" priority="2"/>
  </conditionalFormatting>
  <conditionalFormatting sqref="S25">
    <cfRule type="duplicateValues" dxfId="6" priority="1"/>
  </conditionalFormatting>
  <pageMargins left="0.7" right="0.7" top="0.78740157499999996" bottom="0.78740157499999996" header="0.3" footer="0.3"/>
  <pageSetup paperSize="9" scale="4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"/>
  <sheetViews>
    <sheetView topLeftCell="A7" workbookViewId="0">
      <selection activeCell="R24" sqref="R24"/>
    </sheetView>
  </sheetViews>
  <sheetFormatPr defaultRowHeight="15"/>
  <sheetData>
    <row r="1" spans="1:23" ht="15.75">
      <c r="A1" s="1" t="s">
        <v>106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3" ht="16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3" ht="15.75">
      <c r="A3" s="332" t="s">
        <v>0</v>
      </c>
      <c r="B3" s="328" t="s">
        <v>1</v>
      </c>
      <c r="C3" s="310"/>
      <c r="D3" s="310"/>
      <c r="E3" s="311"/>
      <c r="F3" s="310" t="s">
        <v>2</v>
      </c>
      <c r="G3" s="310"/>
      <c r="H3" s="310"/>
      <c r="I3" s="310"/>
      <c r="J3" s="328" t="s">
        <v>97</v>
      </c>
      <c r="K3" s="310"/>
      <c r="L3" s="310"/>
      <c r="M3" s="310"/>
      <c r="N3" s="328" t="s">
        <v>5</v>
      </c>
      <c r="O3" s="310"/>
      <c r="P3" s="310"/>
      <c r="Q3" s="310"/>
      <c r="R3" s="334" t="s">
        <v>5</v>
      </c>
    </row>
    <row r="4" spans="1:23" ht="16.5" thickBot="1">
      <c r="A4" s="333"/>
      <c r="B4" s="44" t="s">
        <v>32</v>
      </c>
      <c r="C4" s="45" t="s">
        <v>33</v>
      </c>
      <c r="D4" s="46" t="s">
        <v>34</v>
      </c>
      <c r="E4" s="47" t="s">
        <v>35</v>
      </c>
      <c r="F4" s="45" t="s">
        <v>32</v>
      </c>
      <c r="G4" s="45" t="s">
        <v>33</v>
      </c>
      <c r="H4" s="46" t="s">
        <v>34</v>
      </c>
      <c r="I4" s="48" t="s">
        <v>35</v>
      </c>
      <c r="J4" s="44" t="s">
        <v>32</v>
      </c>
      <c r="K4" s="45" t="s">
        <v>33</v>
      </c>
      <c r="L4" s="46" t="s">
        <v>34</v>
      </c>
      <c r="M4" s="48" t="s">
        <v>35</v>
      </c>
      <c r="N4" s="44" t="s">
        <v>32</v>
      </c>
      <c r="O4" s="45" t="s">
        <v>33</v>
      </c>
      <c r="P4" s="46" t="s">
        <v>34</v>
      </c>
      <c r="Q4" s="47" t="s">
        <v>35</v>
      </c>
      <c r="R4" s="335"/>
    </row>
    <row r="5" spans="1:23" ht="15.75">
      <c r="A5" s="212" t="s">
        <v>11</v>
      </c>
      <c r="B5" s="49">
        <v>7</v>
      </c>
      <c r="C5" s="50">
        <v>4</v>
      </c>
      <c r="D5" s="22">
        <v>2</v>
      </c>
      <c r="E5" s="51">
        <v>0</v>
      </c>
      <c r="F5" s="50">
        <v>0</v>
      </c>
      <c r="G5" s="50">
        <v>1</v>
      </c>
      <c r="H5" s="22">
        <v>0</v>
      </c>
      <c r="I5" s="52">
        <v>1</v>
      </c>
      <c r="J5" s="273">
        <v>1</v>
      </c>
      <c r="K5" s="50">
        <v>2</v>
      </c>
      <c r="L5" s="22">
        <v>0</v>
      </c>
      <c r="M5" s="52">
        <v>0</v>
      </c>
      <c r="N5" s="49">
        <v>8</v>
      </c>
      <c r="O5" s="50">
        <v>7</v>
      </c>
      <c r="P5" s="22">
        <v>2</v>
      </c>
      <c r="Q5" s="51">
        <v>1</v>
      </c>
      <c r="R5" s="213">
        <v>18</v>
      </c>
      <c r="T5" s="163"/>
    </row>
    <row r="6" spans="1:23" ht="15.75">
      <c r="A6" s="214" t="s">
        <v>12</v>
      </c>
      <c r="B6" s="53">
        <v>6</v>
      </c>
      <c r="C6" s="54">
        <v>0</v>
      </c>
      <c r="D6" s="23">
        <v>0</v>
      </c>
      <c r="E6" s="55">
        <v>0</v>
      </c>
      <c r="F6" s="54">
        <v>1</v>
      </c>
      <c r="G6" s="54">
        <v>0</v>
      </c>
      <c r="H6" s="23">
        <v>0</v>
      </c>
      <c r="I6" s="56">
        <v>1</v>
      </c>
      <c r="J6" s="274">
        <v>0</v>
      </c>
      <c r="K6" s="54">
        <v>0</v>
      </c>
      <c r="L6" s="23">
        <v>0</v>
      </c>
      <c r="M6" s="56">
        <v>0</v>
      </c>
      <c r="N6" s="49">
        <v>7</v>
      </c>
      <c r="O6" s="50">
        <v>0</v>
      </c>
      <c r="P6" s="22">
        <v>0</v>
      </c>
      <c r="Q6" s="51">
        <v>1</v>
      </c>
      <c r="R6" s="215">
        <v>8</v>
      </c>
      <c r="T6" s="163"/>
    </row>
    <row r="7" spans="1:23" ht="15.75">
      <c r="A7" s="214" t="s">
        <v>13</v>
      </c>
      <c r="B7" s="53">
        <v>160</v>
      </c>
      <c r="C7" s="54">
        <v>8</v>
      </c>
      <c r="D7" s="23">
        <v>0</v>
      </c>
      <c r="E7" s="55">
        <v>1</v>
      </c>
      <c r="F7" s="54">
        <v>13</v>
      </c>
      <c r="G7" s="54">
        <v>0</v>
      </c>
      <c r="H7" s="23">
        <v>0</v>
      </c>
      <c r="I7" s="56">
        <v>0</v>
      </c>
      <c r="J7" s="274">
        <v>0</v>
      </c>
      <c r="K7" s="54">
        <v>0</v>
      </c>
      <c r="L7" s="23">
        <v>0</v>
      </c>
      <c r="M7" s="56">
        <v>0</v>
      </c>
      <c r="N7" s="49">
        <v>173</v>
      </c>
      <c r="O7" s="50">
        <v>8</v>
      </c>
      <c r="P7" s="22">
        <v>0</v>
      </c>
      <c r="Q7" s="51">
        <v>1</v>
      </c>
      <c r="R7" s="215">
        <v>182</v>
      </c>
      <c r="T7" s="163"/>
    </row>
    <row r="8" spans="1:23" ht="15.75">
      <c r="A8" s="214" t="s">
        <v>14</v>
      </c>
      <c r="B8" s="53">
        <v>0</v>
      </c>
      <c r="C8" s="54">
        <v>0</v>
      </c>
      <c r="D8" s="23">
        <v>1568</v>
      </c>
      <c r="E8" s="55">
        <v>15</v>
      </c>
      <c r="F8" s="54">
        <v>0</v>
      </c>
      <c r="G8" s="54">
        <v>0</v>
      </c>
      <c r="H8" s="23">
        <v>0</v>
      </c>
      <c r="I8" s="56">
        <v>17</v>
      </c>
      <c r="J8" s="274">
        <v>0</v>
      </c>
      <c r="K8" s="54">
        <v>0</v>
      </c>
      <c r="L8" s="23">
        <v>0</v>
      </c>
      <c r="M8" s="56">
        <v>0</v>
      </c>
      <c r="N8" s="49">
        <v>0</v>
      </c>
      <c r="O8" s="50">
        <v>0</v>
      </c>
      <c r="P8" s="22">
        <v>1568</v>
      </c>
      <c r="Q8" s="51">
        <v>32</v>
      </c>
      <c r="R8" s="215">
        <v>1600</v>
      </c>
      <c r="T8" s="163"/>
    </row>
    <row r="9" spans="1:23" ht="15.75">
      <c r="A9" s="214" t="s">
        <v>15</v>
      </c>
      <c r="B9" s="53">
        <v>820</v>
      </c>
      <c r="C9" s="54">
        <v>0</v>
      </c>
      <c r="D9" s="23">
        <v>1885</v>
      </c>
      <c r="E9" s="55">
        <v>1</v>
      </c>
      <c r="F9" s="54">
        <v>113</v>
      </c>
      <c r="G9" s="54">
        <v>55</v>
      </c>
      <c r="H9" s="23">
        <v>0</v>
      </c>
      <c r="I9" s="56">
        <v>0</v>
      </c>
      <c r="J9" s="274">
        <v>0</v>
      </c>
      <c r="K9" s="54">
        <v>0</v>
      </c>
      <c r="L9" s="23">
        <v>0</v>
      </c>
      <c r="M9" s="56">
        <v>0</v>
      </c>
      <c r="N9" s="49">
        <v>933</v>
      </c>
      <c r="O9" s="50">
        <v>55</v>
      </c>
      <c r="P9" s="22">
        <v>1885</v>
      </c>
      <c r="Q9" s="51">
        <v>1</v>
      </c>
      <c r="R9" s="215">
        <v>2874</v>
      </c>
      <c r="T9" s="163"/>
    </row>
    <row r="10" spans="1:23" ht="15.75">
      <c r="A10" s="214" t="s">
        <v>16</v>
      </c>
      <c r="B10" s="53">
        <v>193</v>
      </c>
      <c r="C10" s="54">
        <v>176</v>
      </c>
      <c r="D10" s="23">
        <v>1510</v>
      </c>
      <c r="E10" s="55">
        <v>1</v>
      </c>
      <c r="F10" s="54">
        <v>48</v>
      </c>
      <c r="G10" s="54">
        <v>0</v>
      </c>
      <c r="H10" s="23">
        <v>0</v>
      </c>
      <c r="I10" s="56">
        <v>2</v>
      </c>
      <c r="J10" s="274">
        <v>0</v>
      </c>
      <c r="K10" s="54">
        <v>0</v>
      </c>
      <c r="L10" s="23">
        <v>0</v>
      </c>
      <c r="M10" s="56">
        <v>0</v>
      </c>
      <c r="N10" s="49">
        <v>241</v>
      </c>
      <c r="O10" s="50">
        <v>176</v>
      </c>
      <c r="P10" s="22">
        <v>1510</v>
      </c>
      <c r="Q10" s="51">
        <v>3</v>
      </c>
      <c r="R10" s="215">
        <v>1930</v>
      </c>
      <c r="T10" s="163"/>
    </row>
    <row r="11" spans="1:23" ht="15.75">
      <c r="A11" s="214" t="s">
        <v>17</v>
      </c>
      <c r="B11" s="53">
        <v>707</v>
      </c>
      <c r="C11" s="54">
        <v>13</v>
      </c>
      <c r="D11" s="23">
        <v>1447</v>
      </c>
      <c r="E11" s="55">
        <v>0</v>
      </c>
      <c r="F11" s="54">
        <v>0</v>
      </c>
      <c r="G11" s="54">
        <v>0</v>
      </c>
      <c r="H11" s="23">
        <v>0</v>
      </c>
      <c r="I11" s="56">
        <v>0</v>
      </c>
      <c r="J11" s="274">
        <v>0</v>
      </c>
      <c r="K11" s="54">
        <v>0</v>
      </c>
      <c r="L11" s="23">
        <v>0</v>
      </c>
      <c r="M11" s="56">
        <v>0</v>
      </c>
      <c r="N11" s="49">
        <v>707</v>
      </c>
      <c r="O11" s="50">
        <v>13</v>
      </c>
      <c r="P11" s="22">
        <v>1447</v>
      </c>
      <c r="Q11" s="51">
        <v>0</v>
      </c>
      <c r="R11" s="215">
        <v>2167</v>
      </c>
      <c r="T11" s="163"/>
      <c r="W11" s="168"/>
    </row>
    <row r="12" spans="1:23" ht="15.75">
      <c r="A12" s="214" t="s">
        <v>18</v>
      </c>
      <c r="B12" s="53">
        <v>0</v>
      </c>
      <c r="C12" s="54">
        <v>0</v>
      </c>
      <c r="D12" s="23">
        <v>1355</v>
      </c>
      <c r="E12" s="55">
        <v>2</v>
      </c>
      <c r="F12" s="54">
        <v>0</v>
      </c>
      <c r="G12" s="54">
        <v>0</v>
      </c>
      <c r="H12" s="23">
        <v>0</v>
      </c>
      <c r="I12" s="56">
        <v>3</v>
      </c>
      <c r="J12" s="274">
        <v>0</v>
      </c>
      <c r="K12" s="54">
        <v>0</v>
      </c>
      <c r="L12" s="23">
        <v>0</v>
      </c>
      <c r="M12" s="56">
        <v>0</v>
      </c>
      <c r="N12" s="49">
        <v>0</v>
      </c>
      <c r="O12" s="50">
        <v>0</v>
      </c>
      <c r="P12" s="22">
        <v>1355</v>
      </c>
      <c r="Q12" s="51">
        <v>5</v>
      </c>
      <c r="R12" s="215">
        <v>1360</v>
      </c>
      <c r="T12" s="163"/>
    </row>
    <row r="13" spans="1:23" ht="15.75">
      <c r="A13" s="214" t="s">
        <v>19</v>
      </c>
      <c r="B13" s="53">
        <v>23</v>
      </c>
      <c r="C13" s="54">
        <v>0</v>
      </c>
      <c r="D13" s="23">
        <v>1088</v>
      </c>
      <c r="E13" s="55">
        <v>1</v>
      </c>
      <c r="F13" s="54">
        <v>0</v>
      </c>
      <c r="G13" s="54">
        <v>0</v>
      </c>
      <c r="H13" s="23">
        <v>0</v>
      </c>
      <c r="I13" s="56">
        <v>3</v>
      </c>
      <c r="J13" s="274">
        <v>0</v>
      </c>
      <c r="K13" s="54">
        <v>0</v>
      </c>
      <c r="L13" s="23">
        <v>0</v>
      </c>
      <c r="M13" s="56">
        <v>0</v>
      </c>
      <c r="N13" s="49">
        <v>23</v>
      </c>
      <c r="O13" s="50">
        <v>0</v>
      </c>
      <c r="P13" s="22">
        <v>1088</v>
      </c>
      <c r="Q13" s="51">
        <v>4</v>
      </c>
      <c r="R13" s="215">
        <v>1115</v>
      </c>
      <c r="T13" s="163"/>
    </row>
    <row r="14" spans="1:23" ht="15.75">
      <c r="A14" s="216" t="s">
        <v>20</v>
      </c>
      <c r="B14" s="53">
        <v>122</v>
      </c>
      <c r="C14" s="54">
        <v>21</v>
      </c>
      <c r="D14" s="23">
        <v>355</v>
      </c>
      <c r="E14" s="55">
        <v>2</v>
      </c>
      <c r="F14" s="54">
        <v>18</v>
      </c>
      <c r="G14" s="54">
        <v>0</v>
      </c>
      <c r="H14" s="23">
        <v>0</v>
      </c>
      <c r="I14" s="56">
        <v>0</v>
      </c>
      <c r="J14" s="274">
        <v>0</v>
      </c>
      <c r="K14" s="54">
        <v>0</v>
      </c>
      <c r="L14" s="23">
        <v>0</v>
      </c>
      <c r="M14" s="56">
        <v>0</v>
      </c>
      <c r="N14" s="49">
        <v>140</v>
      </c>
      <c r="O14" s="50">
        <v>21</v>
      </c>
      <c r="P14" s="22">
        <v>355</v>
      </c>
      <c r="Q14" s="51">
        <v>2</v>
      </c>
      <c r="R14" s="215">
        <v>518</v>
      </c>
      <c r="T14" s="163"/>
    </row>
    <row r="15" spans="1:23" ht="15.75">
      <c r="A15" s="214" t="s">
        <v>21</v>
      </c>
      <c r="B15" s="53">
        <v>2593</v>
      </c>
      <c r="C15" s="54">
        <v>358</v>
      </c>
      <c r="D15" s="23">
        <v>0</v>
      </c>
      <c r="E15" s="55">
        <v>34</v>
      </c>
      <c r="F15" s="54">
        <v>10</v>
      </c>
      <c r="G15" s="54">
        <v>110</v>
      </c>
      <c r="H15" s="23">
        <v>0</v>
      </c>
      <c r="I15" s="56">
        <v>20</v>
      </c>
      <c r="J15" s="274">
        <v>0</v>
      </c>
      <c r="K15" s="54">
        <v>0</v>
      </c>
      <c r="L15" s="23">
        <v>0</v>
      </c>
      <c r="M15" s="56">
        <v>0</v>
      </c>
      <c r="N15" s="49">
        <v>2603</v>
      </c>
      <c r="O15" s="50">
        <v>468</v>
      </c>
      <c r="P15" s="22">
        <v>0</v>
      </c>
      <c r="Q15" s="51">
        <v>54</v>
      </c>
      <c r="R15" s="215">
        <v>3125</v>
      </c>
      <c r="T15" s="163"/>
    </row>
    <row r="16" spans="1:23" ht="15.75">
      <c r="A16" s="214" t="s">
        <v>22</v>
      </c>
      <c r="B16" s="53">
        <v>377</v>
      </c>
      <c r="C16" s="54">
        <v>75</v>
      </c>
      <c r="D16" s="23">
        <v>0</v>
      </c>
      <c r="E16" s="55">
        <v>33</v>
      </c>
      <c r="F16" s="54">
        <v>0</v>
      </c>
      <c r="G16" s="54">
        <v>0</v>
      </c>
      <c r="H16" s="23">
        <v>0</v>
      </c>
      <c r="I16" s="56">
        <v>4</v>
      </c>
      <c r="J16" s="274">
        <v>0</v>
      </c>
      <c r="K16" s="54">
        <v>0</v>
      </c>
      <c r="L16" s="23">
        <v>0</v>
      </c>
      <c r="M16" s="56">
        <v>0</v>
      </c>
      <c r="N16" s="49">
        <v>377</v>
      </c>
      <c r="O16" s="50">
        <v>75</v>
      </c>
      <c r="P16" s="22">
        <v>0</v>
      </c>
      <c r="Q16" s="51">
        <v>37</v>
      </c>
      <c r="R16" s="215">
        <v>489</v>
      </c>
      <c r="T16" s="163"/>
    </row>
    <row r="17" spans="1:20" ht="15.75">
      <c r="A17" s="214" t="s">
        <v>23</v>
      </c>
      <c r="B17" s="53">
        <v>624</v>
      </c>
      <c r="C17" s="54">
        <v>232</v>
      </c>
      <c r="D17" s="23">
        <v>0</v>
      </c>
      <c r="E17" s="55">
        <v>27</v>
      </c>
      <c r="F17" s="54">
        <v>0</v>
      </c>
      <c r="G17" s="54">
        <v>0</v>
      </c>
      <c r="H17" s="23">
        <v>0</v>
      </c>
      <c r="I17" s="56">
        <v>5</v>
      </c>
      <c r="J17" s="274">
        <v>0</v>
      </c>
      <c r="K17" s="54">
        <v>0</v>
      </c>
      <c r="L17" s="23">
        <v>0</v>
      </c>
      <c r="M17" s="56">
        <v>0</v>
      </c>
      <c r="N17" s="49">
        <v>624</v>
      </c>
      <c r="O17" s="50">
        <v>232</v>
      </c>
      <c r="P17" s="22">
        <v>0</v>
      </c>
      <c r="Q17" s="51">
        <v>32</v>
      </c>
      <c r="R17" s="215">
        <v>888</v>
      </c>
      <c r="T17" s="163"/>
    </row>
    <row r="18" spans="1:20" ht="15.75">
      <c r="A18" s="214" t="s">
        <v>24</v>
      </c>
      <c r="B18" s="53">
        <v>1989</v>
      </c>
      <c r="C18" s="54">
        <v>175</v>
      </c>
      <c r="D18" s="23">
        <v>151</v>
      </c>
      <c r="E18" s="55">
        <v>22</v>
      </c>
      <c r="F18" s="54">
        <v>312</v>
      </c>
      <c r="G18" s="54">
        <v>329</v>
      </c>
      <c r="H18" s="23">
        <v>143</v>
      </c>
      <c r="I18" s="56">
        <v>15</v>
      </c>
      <c r="J18" s="274">
        <v>0</v>
      </c>
      <c r="K18" s="54">
        <v>0</v>
      </c>
      <c r="L18" s="23">
        <v>0</v>
      </c>
      <c r="M18" s="56">
        <v>0</v>
      </c>
      <c r="N18" s="49">
        <v>2301</v>
      </c>
      <c r="O18" s="50">
        <v>504</v>
      </c>
      <c r="P18" s="22">
        <v>294</v>
      </c>
      <c r="Q18" s="51">
        <v>37</v>
      </c>
      <c r="R18" s="215">
        <v>3136</v>
      </c>
      <c r="T18" s="163"/>
    </row>
    <row r="19" spans="1:20" ht="15.75">
      <c r="A19" s="214" t="s">
        <v>25</v>
      </c>
      <c r="B19" s="53">
        <v>1995</v>
      </c>
      <c r="C19" s="54">
        <v>749</v>
      </c>
      <c r="D19" s="23">
        <v>0</v>
      </c>
      <c r="E19" s="55">
        <v>109</v>
      </c>
      <c r="F19" s="54">
        <v>0</v>
      </c>
      <c r="G19" s="54">
        <v>0</v>
      </c>
      <c r="H19" s="23">
        <v>0</v>
      </c>
      <c r="I19" s="56">
        <v>27</v>
      </c>
      <c r="J19" s="274">
        <v>10</v>
      </c>
      <c r="K19" s="54">
        <v>84</v>
      </c>
      <c r="L19" s="23">
        <v>0</v>
      </c>
      <c r="M19" s="56">
        <v>0</v>
      </c>
      <c r="N19" s="49">
        <v>2005</v>
      </c>
      <c r="O19" s="50">
        <v>833</v>
      </c>
      <c r="P19" s="22">
        <v>0</v>
      </c>
      <c r="Q19" s="51">
        <v>136</v>
      </c>
      <c r="R19" s="215">
        <v>2974</v>
      </c>
      <c r="T19" s="163"/>
    </row>
    <row r="20" spans="1:20" ht="15.75">
      <c r="A20" s="214" t="s">
        <v>26</v>
      </c>
      <c r="B20" s="53">
        <v>1178</v>
      </c>
      <c r="C20" s="54">
        <v>162</v>
      </c>
      <c r="D20" s="23">
        <v>0</v>
      </c>
      <c r="E20" s="55">
        <v>5</v>
      </c>
      <c r="F20" s="54">
        <v>80</v>
      </c>
      <c r="G20" s="54">
        <v>42</v>
      </c>
      <c r="H20" s="23">
        <v>0</v>
      </c>
      <c r="I20" s="56">
        <v>1</v>
      </c>
      <c r="J20" s="274">
        <v>0</v>
      </c>
      <c r="K20" s="54">
        <v>0</v>
      </c>
      <c r="L20" s="23">
        <v>0</v>
      </c>
      <c r="M20" s="56">
        <v>0</v>
      </c>
      <c r="N20" s="49">
        <v>1258</v>
      </c>
      <c r="O20" s="50">
        <v>204</v>
      </c>
      <c r="P20" s="22">
        <v>0</v>
      </c>
      <c r="Q20" s="51">
        <v>6</v>
      </c>
      <c r="R20" s="215">
        <v>1468</v>
      </c>
      <c r="T20" s="163"/>
    </row>
    <row r="21" spans="1:20" ht="15.75">
      <c r="A21" s="214" t="s">
        <v>27</v>
      </c>
      <c r="B21" s="53">
        <v>454</v>
      </c>
      <c r="C21" s="54">
        <v>120</v>
      </c>
      <c r="D21" s="23">
        <v>0</v>
      </c>
      <c r="E21" s="55">
        <v>24</v>
      </c>
      <c r="F21" s="54">
        <v>0</v>
      </c>
      <c r="G21" s="54">
        <v>71</v>
      </c>
      <c r="H21" s="23">
        <v>0</v>
      </c>
      <c r="I21" s="56">
        <v>7</v>
      </c>
      <c r="J21" s="274">
        <v>103</v>
      </c>
      <c r="K21" s="54">
        <v>0</v>
      </c>
      <c r="L21" s="23">
        <v>0</v>
      </c>
      <c r="M21" s="56">
        <v>0</v>
      </c>
      <c r="N21" s="49">
        <v>557</v>
      </c>
      <c r="O21" s="50">
        <v>191</v>
      </c>
      <c r="P21" s="22">
        <v>0</v>
      </c>
      <c r="Q21" s="51">
        <v>31</v>
      </c>
      <c r="R21" s="215">
        <v>779</v>
      </c>
      <c r="T21" s="163"/>
    </row>
    <row r="22" spans="1:20" ht="15.75" customHeight="1" thickBot="1">
      <c r="A22" s="192" t="s">
        <v>28</v>
      </c>
      <c r="B22" s="219">
        <v>0</v>
      </c>
      <c r="C22" s="220">
        <v>36</v>
      </c>
      <c r="D22" s="221">
        <v>0</v>
      </c>
      <c r="E22" s="222">
        <v>61</v>
      </c>
      <c r="F22" s="220">
        <v>0</v>
      </c>
      <c r="G22" s="220">
        <v>0</v>
      </c>
      <c r="H22" s="221">
        <v>0</v>
      </c>
      <c r="I22" s="223">
        <v>0</v>
      </c>
      <c r="J22" s="219">
        <v>0</v>
      </c>
      <c r="K22" s="220">
        <v>0</v>
      </c>
      <c r="L22" s="221">
        <v>0</v>
      </c>
      <c r="M22" s="223">
        <v>0</v>
      </c>
      <c r="N22" s="49">
        <v>0</v>
      </c>
      <c r="O22" s="50">
        <v>36</v>
      </c>
      <c r="P22" s="22">
        <v>0</v>
      </c>
      <c r="Q22" s="51">
        <v>61</v>
      </c>
      <c r="R22" s="224">
        <v>97</v>
      </c>
      <c r="T22" s="163"/>
    </row>
    <row r="23" spans="1:20" ht="16.5" thickBot="1">
      <c r="A23" s="217" t="s">
        <v>5</v>
      </c>
      <c r="B23" s="199">
        <v>11248</v>
      </c>
      <c r="C23" s="200">
        <f>2093+C22</f>
        <v>2129</v>
      </c>
      <c r="D23" s="200">
        <v>9361</v>
      </c>
      <c r="E23" s="201">
        <f>277+E22</f>
        <v>338</v>
      </c>
      <c r="F23" s="199">
        <v>595</v>
      </c>
      <c r="G23" s="200">
        <v>608</v>
      </c>
      <c r="H23" s="200">
        <v>143</v>
      </c>
      <c r="I23" s="272">
        <v>106</v>
      </c>
      <c r="J23" s="199">
        <v>114</v>
      </c>
      <c r="K23" s="200">
        <v>86</v>
      </c>
      <c r="L23" s="200">
        <v>0</v>
      </c>
      <c r="M23" s="201">
        <v>0</v>
      </c>
      <c r="N23" s="200">
        <v>11957</v>
      </c>
      <c r="O23" s="200">
        <f>2787+O22</f>
        <v>2823</v>
      </c>
      <c r="P23" s="200">
        <v>9504</v>
      </c>
      <c r="Q23" s="200">
        <f>383+Q22</f>
        <v>444</v>
      </c>
      <c r="R23" s="225">
        <f>24631+R22</f>
        <v>24728</v>
      </c>
      <c r="T23" s="163"/>
    </row>
    <row r="24" spans="1:20" ht="15.75">
      <c r="A24" s="2"/>
      <c r="B24" s="2"/>
      <c r="C24" s="2"/>
      <c r="D24" s="2"/>
      <c r="E24" s="2"/>
      <c r="F24" s="2"/>
      <c r="G24" s="2"/>
      <c r="H24" s="2"/>
      <c r="I24" s="2"/>
      <c r="J24" s="43"/>
      <c r="K24" s="43"/>
      <c r="L24" s="43"/>
      <c r="M24" s="43"/>
      <c r="N24" s="43"/>
    </row>
    <row r="25" spans="1:20" ht="15.75">
      <c r="A25" s="21" t="s">
        <v>36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"/>
      <c r="N25" s="2"/>
    </row>
    <row r="26" spans="1:20" ht="15.75">
      <c r="A26" s="21" t="s">
        <v>37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43"/>
      <c r="N26" s="43"/>
    </row>
    <row r="27" spans="1:20">
      <c r="M27" s="163"/>
      <c r="N27" s="163"/>
      <c r="O27" s="163"/>
      <c r="P27" s="163"/>
    </row>
    <row r="28" spans="1:20">
      <c r="I28" s="122"/>
      <c r="J28" s="122"/>
      <c r="K28" s="122"/>
      <c r="L28" s="122"/>
      <c r="M28" s="177"/>
      <c r="N28" s="177"/>
      <c r="O28" s="163"/>
      <c r="P28" s="163"/>
    </row>
    <row r="30" spans="1:20">
      <c r="N30" s="163"/>
      <c r="O30" s="163"/>
      <c r="P30" s="163"/>
      <c r="Q30" s="163"/>
      <c r="S30" s="163"/>
    </row>
    <row r="31" spans="1:20">
      <c r="S31" s="163"/>
    </row>
  </sheetData>
  <mergeCells count="6">
    <mergeCell ref="A3:A4"/>
    <mergeCell ref="B3:E3"/>
    <mergeCell ref="F3:I3"/>
    <mergeCell ref="R3:R4"/>
    <mergeCell ref="J3:M3"/>
    <mergeCell ref="N3:Q3"/>
  </mergeCells>
  <conditionalFormatting sqref="B22:I23 R22 N23:R23">
    <cfRule type="cellIs" dxfId="5" priority="4" stopIfTrue="1" operator="lessThan">
      <formula>0</formula>
    </cfRule>
  </conditionalFormatting>
  <conditionalFormatting sqref="B5:I21 N5:R5 R6:R21 N6:Q22">
    <cfRule type="cellIs" dxfId="4" priority="3" stopIfTrue="1" operator="lessThan">
      <formula>0</formula>
    </cfRule>
  </conditionalFormatting>
  <conditionalFormatting sqref="J22:M23">
    <cfRule type="cellIs" dxfId="3" priority="2" stopIfTrue="1" operator="lessThan">
      <formula>0</formula>
    </cfRule>
  </conditionalFormatting>
  <conditionalFormatting sqref="J5:M21">
    <cfRule type="cellIs" dxfId="2" priority="1" stopIfTrue="1" operator="lessThan">
      <formula>0</formula>
    </cfRule>
  </conditionalFormatting>
  <pageMargins left="0.7" right="0.7" top="0.78740157499999996" bottom="0.78740157499999996" header="0.3" footer="0.3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topLeftCell="A7" workbookViewId="0">
      <selection activeCell="R24" sqref="R24"/>
    </sheetView>
  </sheetViews>
  <sheetFormatPr defaultRowHeight="15"/>
  <sheetData>
    <row r="1" spans="1:19" ht="15.75">
      <c r="A1" s="1" t="s">
        <v>107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9" ht="16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9" ht="15.75">
      <c r="A3" s="325" t="s">
        <v>0</v>
      </c>
      <c r="B3" s="328" t="s">
        <v>1</v>
      </c>
      <c r="C3" s="310"/>
      <c r="D3" s="310"/>
      <c r="E3" s="311"/>
      <c r="F3" s="310" t="s">
        <v>2</v>
      </c>
      <c r="G3" s="310"/>
      <c r="H3" s="310"/>
      <c r="I3" s="310"/>
      <c r="J3" s="328" t="s">
        <v>97</v>
      </c>
      <c r="K3" s="310"/>
      <c r="L3" s="310"/>
      <c r="M3" s="311"/>
      <c r="N3" s="310" t="s">
        <v>5</v>
      </c>
      <c r="O3" s="310"/>
      <c r="P3" s="310"/>
      <c r="Q3" s="310"/>
      <c r="R3" s="334" t="s">
        <v>5</v>
      </c>
    </row>
    <row r="4" spans="1:19" ht="16.5" thickBot="1">
      <c r="A4" s="327"/>
      <c r="B4" s="44" t="s">
        <v>32</v>
      </c>
      <c r="C4" s="45" t="s">
        <v>33</v>
      </c>
      <c r="D4" s="46" t="s">
        <v>34</v>
      </c>
      <c r="E4" s="47" t="s">
        <v>35</v>
      </c>
      <c r="F4" s="45" t="s">
        <v>32</v>
      </c>
      <c r="G4" s="45" t="s">
        <v>33</v>
      </c>
      <c r="H4" s="46" t="s">
        <v>34</v>
      </c>
      <c r="I4" s="48" t="s">
        <v>35</v>
      </c>
      <c r="J4" s="44" t="s">
        <v>32</v>
      </c>
      <c r="K4" s="45" t="s">
        <v>33</v>
      </c>
      <c r="L4" s="46" t="s">
        <v>34</v>
      </c>
      <c r="M4" s="47" t="s">
        <v>35</v>
      </c>
      <c r="N4" s="45" t="s">
        <v>32</v>
      </c>
      <c r="O4" s="45" t="s">
        <v>33</v>
      </c>
      <c r="P4" s="46" t="s">
        <v>34</v>
      </c>
      <c r="Q4" s="47" t="s">
        <v>35</v>
      </c>
      <c r="R4" s="335"/>
    </row>
    <row r="5" spans="1:19" ht="15.75">
      <c r="A5" s="226" t="s">
        <v>11</v>
      </c>
      <c r="B5" s="6">
        <v>46</v>
      </c>
      <c r="C5" s="9">
        <v>11</v>
      </c>
      <c r="D5" s="7">
        <v>10</v>
      </c>
      <c r="E5" s="8">
        <v>1</v>
      </c>
      <c r="F5" s="9">
        <v>0</v>
      </c>
      <c r="G5" s="9">
        <v>27</v>
      </c>
      <c r="H5" s="7">
        <v>0</v>
      </c>
      <c r="I5" s="57">
        <v>2</v>
      </c>
      <c r="J5" s="6">
        <v>21</v>
      </c>
      <c r="K5" s="9">
        <v>10</v>
      </c>
      <c r="L5" s="7">
        <v>0</v>
      </c>
      <c r="M5" s="8">
        <v>0</v>
      </c>
      <c r="N5" s="9">
        <v>67</v>
      </c>
      <c r="O5" s="9">
        <v>48</v>
      </c>
      <c r="P5" s="7">
        <v>10</v>
      </c>
      <c r="Q5" s="8">
        <v>0</v>
      </c>
      <c r="R5" s="227">
        <v>128</v>
      </c>
      <c r="S5" s="163"/>
    </row>
    <row r="6" spans="1:19" ht="15.75">
      <c r="A6" s="228" t="s">
        <v>12</v>
      </c>
      <c r="B6" s="11">
        <v>39</v>
      </c>
      <c r="C6" s="14">
        <v>9</v>
      </c>
      <c r="D6" s="12">
        <v>0</v>
      </c>
      <c r="E6" s="13">
        <v>1</v>
      </c>
      <c r="F6" s="14">
        <v>23</v>
      </c>
      <c r="G6" s="14">
        <v>9</v>
      </c>
      <c r="H6" s="12">
        <v>0</v>
      </c>
      <c r="I6" s="58">
        <v>1</v>
      </c>
      <c r="J6" s="11">
        <v>0</v>
      </c>
      <c r="K6" s="14">
        <v>0</v>
      </c>
      <c r="L6" s="12">
        <v>0</v>
      </c>
      <c r="M6" s="13">
        <v>0</v>
      </c>
      <c r="N6" s="9">
        <v>62</v>
      </c>
      <c r="O6" s="9">
        <v>18</v>
      </c>
      <c r="P6" s="7">
        <v>0</v>
      </c>
      <c r="Q6" s="8">
        <v>0</v>
      </c>
      <c r="R6" s="227">
        <v>82</v>
      </c>
    </row>
    <row r="7" spans="1:19" ht="15.75">
      <c r="A7" s="228" t="s">
        <v>13</v>
      </c>
      <c r="B7" s="11">
        <v>65</v>
      </c>
      <c r="C7" s="14">
        <v>25</v>
      </c>
      <c r="D7" s="12">
        <v>0</v>
      </c>
      <c r="E7" s="13">
        <v>0</v>
      </c>
      <c r="F7" s="14">
        <v>7</v>
      </c>
      <c r="G7" s="14">
        <v>4</v>
      </c>
      <c r="H7" s="12">
        <v>0</v>
      </c>
      <c r="I7" s="58">
        <v>0</v>
      </c>
      <c r="J7" s="11">
        <v>0</v>
      </c>
      <c r="K7" s="14">
        <v>0</v>
      </c>
      <c r="L7" s="12">
        <v>0</v>
      </c>
      <c r="M7" s="13">
        <v>0</v>
      </c>
      <c r="N7" s="9">
        <v>72</v>
      </c>
      <c r="O7" s="9">
        <v>29</v>
      </c>
      <c r="P7" s="7">
        <v>0</v>
      </c>
      <c r="Q7" s="8">
        <v>0</v>
      </c>
      <c r="R7" s="227">
        <v>101</v>
      </c>
    </row>
    <row r="8" spans="1:19" ht="15.75">
      <c r="A8" s="228" t="s">
        <v>14</v>
      </c>
      <c r="B8" s="11">
        <v>0</v>
      </c>
      <c r="C8" s="14">
        <v>0</v>
      </c>
      <c r="D8" s="12">
        <v>275</v>
      </c>
      <c r="E8" s="13">
        <v>5</v>
      </c>
      <c r="F8" s="14">
        <v>0</v>
      </c>
      <c r="G8" s="14">
        <v>0</v>
      </c>
      <c r="H8" s="12">
        <v>0</v>
      </c>
      <c r="I8" s="58">
        <v>4</v>
      </c>
      <c r="J8" s="11">
        <v>0</v>
      </c>
      <c r="K8" s="14">
        <v>0</v>
      </c>
      <c r="L8" s="12">
        <v>0</v>
      </c>
      <c r="M8" s="13">
        <v>0</v>
      </c>
      <c r="N8" s="9">
        <v>0</v>
      </c>
      <c r="O8" s="9">
        <v>0</v>
      </c>
      <c r="P8" s="7">
        <v>275</v>
      </c>
      <c r="Q8" s="8">
        <v>0</v>
      </c>
      <c r="R8" s="227">
        <v>284</v>
      </c>
    </row>
    <row r="9" spans="1:19" ht="15.75">
      <c r="A9" s="228" t="s">
        <v>15</v>
      </c>
      <c r="B9" s="11">
        <v>359</v>
      </c>
      <c r="C9" s="14">
        <v>0</v>
      </c>
      <c r="D9" s="12">
        <v>1389</v>
      </c>
      <c r="E9" s="13">
        <v>9</v>
      </c>
      <c r="F9" s="14">
        <v>195</v>
      </c>
      <c r="G9" s="14">
        <v>21</v>
      </c>
      <c r="H9" s="12">
        <v>0</v>
      </c>
      <c r="I9" s="58">
        <v>0</v>
      </c>
      <c r="J9" s="11">
        <v>0</v>
      </c>
      <c r="K9" s="14">
        <v>0</v>
      </c>
      <c r="L9" s="12">
        <v>0</v>
      </c>
      <c r="M9" s="13">
        <v>0</v>
      </c>
      <c r="N9" s="9">
        <v>554</v>
      </c>
      <c r="O9" s="9">
        <v>21</v>
      </c>
      <c r="P9" s="7">
        <v>1389</v>
      </c>
      <c r="Q9" s="8">
        <v>0</v>
      </c>
      <c r="R9" s="227">
        <v>1973</v>
      </c>
    </row>
    <row r="10" spans="1:19" ht="15.75">
      <c r="A10" s="228" t="s">
        <v>16</v>
      </c>
      <c r="B10" s="11">
        <v>97</v>
      </c>
      <c r="C10" s="14">
        <v>26</v>
      </c>
      <c r="D10" s="12">
        <v>772</v>
      </c>
      <c r="E10" s="13">
        <v>3</v>
      </c>
      <c r="F10" s="14">
        <v>150</v>
      </c>
      <c r="G10" s="14">
        <v>0</v>
      </c>
      <c r="H10" s="12">
        <v>0</v>
      </c>
      <c r="I10" s="58">
        <v>1</v>
      </c>
      <c r="J10" s="11">
        <v>0</v>
      </c>
      <c r="K10" s="14">
        <v>0</v>
      </c>
      <c r="L10" s="12">
        <v>0</v>
      </c>
      <c r="M10" s="13">
        <v>0</v>
      </c>
      <c r="N10" s="9">
        <v>247</v>
      </c>
      <c r="O10" s="9">
        <v>26</v>
      </c>
      <c r="P10" s="7">
        <v>772</v>
      </c>
      <c r="Q10" s="8">
        <v>0</v>
      </c>
      <c r="R10" s="227">
        <v>1049</v>
      </c>
    </row>
    <row r="11" spans="1:19" ht="15.75">
      <c r="A11" s="228" t="s">
        <v>17</v>
      </c>
      <c r="B11" s="11">
        <v>340</v>
      </c>
      <c r="C11" s="14">
        <v>10</v>
      </c>
      <c r="D11" s="12">
        <v>660</v>
      </c>
      <c r="E11" s="13">
        <v>1</v>
      </c>
      <c r="F11" s="14">
        <v>0</v>
      </c>
      <c r="G11" s="14">
        <v>0</v>
      </c>
      <c r="H11" s="12">
        <v>0</v>
      </c>
      <c r="I11" s="58">
        <v>2</v>
      </c>
      <c r="J11" s="11">
        <v>0</v>
      </c>
      <c r="K11" s="14">
        <v>0</v>
      </c>
      <c r="L11" s="12">
        <v>0</v>
      </c>
      <c r="M11" s="13">
        <v>0</v>
      </c>
      <c r="N11" s="9">
        <v>340</v>
      </c>
      <c r="O11" s="9">
        <v>10</v>
      </c>
      <c r="P11" s="7">
        <v>660</v>
      </c>
      <c r="Q11" s="8">
        <v>0</v>
      </c>
      <c r="R11" s="227">
        <v>1013</v>
      </c>
    </row>
    <row r="12" spans="1:19" ht="15.75">
      <c r="A12" s="228" t="s">
        <v>18</v>
      </c>
      <c r="B12" s="11">
        <v>0</v>
      </c>
      <c r="C12" s="14">
        <v>0</v>
      </c>
      <c r="D12" s="12">
        <v>825</v>
      </c>
      <c r="E12" s="13">
        <v>3</v>
      </c>
      <c r="F12" s="14">
        <v>0</v>
      </c>
      <c r="G12" s="14">
        <v>0</v>
      </c>
      <c r="H12" s="12">
        <v>0</v>
      </c>
      <c r="I12" s="58">
        <v>0</v>
      </c>
      <c r="J12" s="11">
        <v>0</v>
      </c>
      <c r="K12" s="14">
        <v>0</v>
      </c>
      <c r="L12" s="12">
        <v>0</v>
      </c>
      <c r="M12" s="13">
        <v>0</v>
      </c>
      <c r="N12" s="9">
        <v>0</v>
      </c>
      <c r="O12" s="9">
        <v>0</v>
      </c>
      <c r="P12" s="7">
        <v>825</v>
      </c>
      <c r="Q12" s="8">
        <v>0</v>
      </c>
      <c r="R12" s="227">
        <v>828</v>
      </c>
    </row>
    <row r="13" spans="1:19" ht="15.75">
      <c r="A13" s="228" t="s">
        <v>19</v>
      </c>
      <c r="B13" s="11">
        <v>69</v>
      </c>
      <c r="C13" s="14">
        <v>0</v>
      </c>
      <c r="D13" s="12">
        <v>825</v>
      </c>
      <c r="E13" s="13">
        <v>12</v>
      </c>
      <c r="F13" s="14">
        <v>0</v>
      </c>
      <c r="G13" s="14">
        <v>0</v>
      </c>
      <c r="H13" s="12">
        <v>0</v>
      </c>
      <c r="I13" s="58">
        <v>6</v>
      </c>
      <c r="J13" s="11">
        <v>0</v>
      </c>
      <c r="K13" s="14">
        <v>0</v>
      </c>
      <c r="L13" s="12">
        <v>0</v>
      </c>
      <c r="M13" s="13">
        <v>0</v>
      </c>
      <c r="N13" s="9">
        <v>69</v>
      </c>
      <c r="O13" s="9">
        <v>0</v>
      </c>
      <c r="P13" s="7">
        <v>825</v>
      </c>
      <c r="Q13" s="8">
        <v>0</v>
      </c>
      <c r="R13" s="227">
        <v>912</v>
      </c>
    </row>
    <row r="14" spans="1:19" ht="15.75">
      <c r="A14" s="229" t="s">
        <v>20</v>
      </c>
      <c r="B14" s="11">
        <v>9</v>
      </c>
      <c r="C14" s="14">
        <v>55</v>
      </c>
      <c r="D14" s="12">
        <v>85</v>
      </c>
      <c r="E14" s="13">
        <v>1</v>
      </c>
      <c r="F14" s="14">
        <v>3</v>
      </c>
      <c r="G14" s="14">
        <v>0</v>
      </c>
      <c r="H14" s="12">
        <v>0</v>
      </c>
      <c r="I14" s="58">
        <v>0</v>
      </c>
      <c r="J14" s="11">
        <v>0</v>
      </c>
      <c r="K14" s="14">
        <v>0</v>
      </c>
      <c r="L14" s="12">
        <v>0</v>
      </c>
      <c r="M14" s="13">
        <v>0</v>
      </c>
      <c r="N14" s="9">
        <v>12</v>
      </c>
      <c r="O14" s="9">
        <v>55</v>
      </c>
      <c r="P14" s="7">
        <v>85</v>
      </c>
      <c r="Q14" s="8">
        <v>0</v>
      </c>
      <c r="R14" s="227">
        <v>153</v>
      </c>
    </row>
    <row r="15" spans="1:19" ht="15.75">
      <c r="A15" s="228" t="s">
        <v>21</v>
      </c>
      <c r="B15" s="11">
        <v>2320</v>
      </c>
      <c r="C15" s="14">
        <v>441</v>
      </c>
      <c r="D15" s="12">
        <v>0</v>
      </c>
      <c r="E15" s="13">
        <v>8</v>
      </c>
      <c r="F15" s="14">
        <v>43</v>
      </c>
      <c r="G15" s="14">
        <v>47</v>
      </c>
      <c r="H15" s="12">
        <v>0</v>
      </c>
      <c r="I15" s="58">
        <v>1</v>
      </c>
      <c r="J15" s="11">
        <v>0</v>
      </c>
      <c r="K15" s="14">
        <v>0</v>
      </c>
      <c r="L15" s="12">
        <v>0</v>
      </c>
      <c r="M15" s="13">
        <v>0</v>
      </c>
      <c r="N15" s="9">
        <v>2363</v>
      </c>
      <c r="O15" s="9">
        <v>488</v>
      </c>
      <c r="P15" s="7">
        <v>0</v>
      </c>
      <c r="Q15" s="8">
        <v>0</v>
      </c>
      <c r="R15" s="227">
        <v>2860</v>
      </c>
    </row>
    <row r="16" spans="1:19" ht="15.75">
      <c r="A16" s="228" t="s">
        <v>22</v>
      </c>
      <c r="B16" s="11">
        <v>483</v>
      </c>
      <c r="C16" s="14">
        <v>300</v>
      </c>
      <c r="D16" s="12">
        <v>0</v>
      </c>
      <c r="E16" s="13">
        <v>46</v>
      </c>
      <c r="F16" s="14">
        <v>0</v>
      </c>
      <c r="G16" s="14">
        <v>0</v>
      </c>
      <c r="H16" s="12">
        <v>0</v>
      </c>
      <c r="I16" s="58">
        <v>4</v>
      </c>
      <c r="J16" s="11">
        <v>0</v>
      </c>
      <c r="K16" s="14">
        <v>0</v>
      </c>
      <c r="L16" s="12">
        <v>0</v>
      </c>
      <c r="M16" s="13">
        <v>0</v>
      </c>
      <c r="N16" s="9">
        <v>483</v>
      </c>
      <c r="O16" s="9">
        <v>300</v>
      </c>
      <c r="P16" s="7">
        <v>0</v>
      </c>
      <c r="Q16" s="8">
        <v>0</v>
      </c>
      <c r="R16" s="227">
        <v>833</v>
      </c>
    </row>
    <row r="17" spans="1:18" ht="15.75">
      <c r="A17" s="228" t="s">
        <v>23</v>
      </c>
      <c r="B17" s="11">
        <v>101</v>
      </c>
      <c r="C17" s="14">
        <v>77</v>
      </c>
      <c r="D17" s="12">
        <v>0</v>
      </c>
      <c r="E17" s="13">
        <v>11</v>
      </c>
      <c r="F17" s="14">
        <v>0</v>
      </c>
      <c r="G17" s="14">
        <v>0</v>
      </c>
      <c r="H17" s="12">
        <v>0</v>
      </c>
      <c r="I17" s="58">
        <v>2</v>
      </c>
      <c r="J17" s="11">
        <v>0</v>
      </c>
      <c r="K17" s="14">
        <v>0</v>
      </c>
      <c r="L17" s="12">
        <v>0</v>
      </c>
      <c r="M17" s="13">
        <v>0</v>
      </c>
      <c r="N17" s="9">
        <v>101</v>
      </c>
      <c r="O17" s="9">
        <v>77</v>
      </c>
      <c r="P17" s="7">
        <v>0</v>
      </c>
      <c r="Q17" s="8">
        <v>0</v>
      </c>
      <c r="R17" s="227">
        <v>191</v>
      </c>
    </row>
    <row r="18" spans="1:18" ht="15.75">
      <c r="A18" s="228" t="s">
        <v>24</v>
      </c>
      <c r="B18" s="11">
        <v>804</v>
      </c>
      <c r="C18" s="14">
        <v>163</v>
      </c>
      <c r="D18" s="12">
        <v>56</v>
      </c>
      <c r="E18" s="13">
        <v>17</v>
      </c>
      <c r="F18" s="14">
        <v>237</v>
      </c>
      <c r="G18" s="14">
        <v>196</v>
      </c>
      <c r="H18" s="12">
        <v>77</v>
      </c>
      <c r="I18" s="58">
        <v>8</v>
      </c>
      <c r="J18" s="11">
        <v>0</v>
      </c>
      <c r="K18" s="14">
        <v>0</v>
      </c>
      <c r="L18" s="12">
        <v>0</v>
      </c>
      <c r="M18" s="13">
        <v>0</v>
      </c>
      <c r="N18" s="9">
        <v>1041</v>
      </c>
      <c r="O18" s="9">
        <v>359</v>
      </c>
      <c r="P18" s="7">
        <v>133</v>
      </c>
      <c r="Q18" s="8">
        <v>0</v>
      </c>
      <c r="R18" s="227">
        <v>1558</v>
      </c>
    </row>
    <row r="19" spans="1:18" ht="15.75">
      <c r="A19" s="228" t="s">
        <v>25</v>
      </c>
      <c r="B19" s="11">
        <v>637</v>
      </c>
      <c r="C19" s="14">
        <v>532</v>
      </c>
      <c r="D19" s="12">
        <v>0</v>
      </c>
      <c r="E19" s="13">
        <v>20</v>
      </c>
      <c r="F19" s="14">
        <v>0</v>
      </c>
      <c r="G19" s="14">
        <v>0</v>
      </c>
      <c r="H19" s="12">
        <v>0</v>
      </c>
      <c r="I19" s="58">
        <v>3</v>
      </c>
      <c r="J19" s="11">
        <v>45</v>
      </c>
      <c r="K19" s="14">
        <v>97</v>
      </c>
      <c r="L19" s="12">
        <v>0</v>
      </c>
      <c r="M19" s="13">
        <v>0</v>
      </c>
      <c r="N19" s="9">
        <v>682</v>
      </c>
      <c r="O19" s="9">
        <v>629</v>
      </c>
      <c r="P19" s="7">
        <v>0</v>
      </c>
      <c r="Q19" s="8">
        <v>0</v>
      </c>
      <c r="R19" s="227">
        <v>1334</v>
      </c>
    </row>
    <row r="20" spans="1:18" ht="15.75">
      <c r="A20" s="228" t="s">
        <v>26</v>
      </c>
      <c r="B20" s="11">
        <v>282</v>
      </c>
      <c r="C20" s="14">
        <v>63</v>
      </c>
      <c r="D20" s="12">
        <v>0</v>
      </c>
      <c r="E20" s="13">
        <v>0</v>
      </c>
      <c r="F20" s="14">
        <v>32</v>
      </c>
      <c r="G20" s="14">
        <v>48</v>
      </c>
      <c r="H20" s="12">
        <v>0</v>
      </c>
      <c r="I20" s="58">
        <v>1</v>
      </c>
      <c r="J20" s="11">
        <v>0</v>
      </c>
      <c r="K20" s="14">
        <v>0</v>
      </c>
      <c r="L20" s="12">
        <v>0</v>
      </c>
      <c r="M20" s="13">
        <v>0</v>
      </c>
      <c r="N20" s="9">
        <v>314</v>
      </c>
      <c r="O20" s="9">
        <v>111</v>
      </c>
      <c r="P20" s="7">
        <v>0</v>
      </c>
      <c r="Q20" s="8">
        <v>0</v>
      </c>
      <c r="R20" s="227">
        <v>426</v>
      </c>
    </row>
    <row r="21" spans="1:18" ht="15.75">
      <c r="A21" s="228" t="s">
        <v>27</v>
      </c>
      <c r="B21" s="11">
        <v>94</v>
      </c>
      <c r="C21" s="14">
        <v>184</v>
      </c>
      <c r="D21" s="12">
        <v>0</v>
      </c>
      <c r="E21" s="13">
        <v>2</v>
      </c>
      <c r="F21" s="14">
        <v>0</v>
      </c>
      <c r="G21" s="14">
        <v>116</v>
      </c>
      <c r="H21" s="12">
        <v>0</v>
      </c>
      <c r="I21" s="58">
        <v>3</v>
      </c>
      <c r="J21" s="11">
        <v>30</v>
      </c>
      <c r="K21" s="14">
        <v>0</v>
      </c>
      <c r="L21" s="12">
        <v>0</v>
      </c>
      <c r="M21" s="13">
        <v>0</v>
      </c>
      <c r="N21" s="9">
        <v>124</v>
      </c>
      <c r="O21" s="9">
        <v>300</v>
      </c>
      <c r="P21" s="7">
        <v>0</v>
      </c>
      <c r="Q21" s="8">
        <v>0</v>
      </c>
      <c r="R21" s="227">
        <v>429</v>
      </c>
    </row>
    <row r="22" spans="1:18" ht="15.75" customHeight="1" thickBot="1">
      <c r="A22" s="192" t="s">
        <v>28</v>
      </c>
      <c r="B22" s="219">
        <v>0</v>
      </c>
      <c r="C22" s="220">
        <v>36</v>
      </c>
      <c r="D22" s="221">
        <v>0</v>
      </c>
      <c r="E22" s="222">
        <v>58</v>
      </c>
      <c r="F22" s="220">
        <v>0</v>
      </c>
      <c r="G22" s="220">
        <v>0</v>
      </c>
      <c r="H22" s="221">
        <v>0</v>
      </c>
      <c r="I22" s="223">
        <v>0</v>
      </c>
      <c r="J22" s="219">
        <v>0</v>
      </c>
      <c r="K22" s="220">
        <v>0</v>
      </c>
      <c r="L22" s="221">
        <v>0</v>
      </c>
      <c r="M22" s="222">
        <v>0</v>
      </c>
      <c r="N22" s="9">
        <v>0</v>
      </c>
      <c r="O22" s="9">
        <v>36</v>
      </c>
      <c r="P22" s="7">
        <v>0</v>
      </c>
      <c r="Q22" s="8">
        <v>58</v>
      </c>
      <c r="R22" s="230">
        <v>94</v>
      </c>
    </row>
    <row r="23" spans="1:18" ht="16.5" thickBot="1">
      <c r="A23" s="231" t="s">
        <v>5</v>
      </c>
      <c r="B23" s="233">
        <v>5745</v>
      </c>
      <c r="C23" s="234">
        <f>1896+C22</f>
        <v>1932</v>
      </c>
      <c r="D23" s="234">
        <v>4897</v>
      </c>
      <c r="E23" s="235">
        <f>140+E22</f>
        <v>198</v>
      </c>
      <c r="F23" s="233">
        <v>690</v>
      </c>
      <c r="G23" s="234">
        <v>468</v>
      </c>
      <c r="H23" s="234">
        <v>77</v>
      </c>
      <c r="I23" s="275">
        <v>38</v>
      </c>
      <c r="J23" s="233">
        <v>96</v>
      </c>
      <c r="K23" s="234">
        <v>107</v>
      </c>
      <c r="L23" s="234">
        <v>0</v>
      </c>
      <c r="M23" s="235">
        <v>0</v>
      </c>
      <c r="N23" s="276">
        <v>6531</v>
      </c>
      <c r="O23" s="234">
        <f>2471+O22</f>
        <v>2507</v>
      </c>
      <c r="P23" s="234">
        <v>4974</v>
      </c>
      <c r="Q23" s="235">
        <f>178+Q22</f>
        <v>236</v>
      </c>
      <c r="R23" s="232">
        <f>14154+R22</f>
        <v>14248</v>
      </c>
    </row>
    <row r="24" spans="1:18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43"/>
    </row>
    <row r="25" spans="1:18" ht="15.75">
      <c r="A25" s="2" t="s">
        <v>36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Q25" s="122"/>
    </row>
    <row r="26" spans="1:18" ht="15.75">
      <c r="A26" s="2" t="s">
        <v>38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43"/>
      <c r="M26" s="43"/>
      <c r="N26" s="43"/>
    </row>
    <row r="27" spans="1:18" ht="15.75">
      <c r="A27" s="2"/>
      <c r="B27" s="2" t="s">
        <v>39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</sheetData>
  <mergeCells count="6">
    <mergeCell ref="A3:A4"/>
    <mergeCell ref="B3:E3"/>
    <mergeCell ref="F3:I3"/>
    <mergeCell ref="R3:R4"/>
    <mergeCell ref="J3:M3"/>
    <mergeCell ref="N3:Q3"/>
  </mergeCells>
  <conditionalFormatting sqref="B5:I23 N5:R23">
    <cfRule type="cellIs" dxfId="1" priority="2" stopIfTrue="1" operator="lessThan">
      <formula>0</formula>
    </cfRule>
  </conditionalFormatting>
  <conditionalFormatting sqref="J5:M23">
    <cfRule type="cellIs" dxfId="0" priority="1" stopIfTrue="1" operator="lessThan">
      <formula>0</formula>
    </cfRule>
  </conditionalFormatting>
  <pageMargins left="0.7" right="0.7" top="0.78740157499999996" bottom="0.78740157499999996" header="0.3" footer="0.3"/>
  <pageSetup paperSize="9"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workbookViewId="0">
      <selection activeCell="D21" sqref="D21"/>
    </sheetView>
  </sheetViews>
  <sheetFormatPr defaultRowHeight="15"/>
  <cols>
    <col min="1" max="1" width="17" customWidth="1"/>
    <col min="2" max="2" width="15.5703125" customWidth="1"/>
  </cols>
  <sheetData>
    <row r="1" spans="1:3" ht="15.75">
      <c r="A1" s="1" t="s">
        <v>122</v>
      </c>
      <c r="B1" s="59"/>
      <c r="C1" s="60"/>
    </row>
    <row r="2" spans="1:3" ht="15.75">
      <c r="A2" s="2"/>
      <c r="B2" s="2"/>
      <c r="C2" s="60"/>
    </row>
    <row r="3" spans="1:3" ht="15.75">
      <c r="A3" s="61" t="s">
        <v>40</v>
      </c>
      <c r="B3" s="61" t="s">
        <v>41</v>
      </c>
      <c r="C3" s="62" t="s">
        <v>42</v>
      </c>
    </row>
    <row r="4" spans="1:3" ht="15.75">
      <c r="A4" s="236" t="s">
        <v>108</v>
      </c>
      <c r="B4" s="34">
        <v>23174</v>
      </c>
      <c r="C4" s="34">
        <v>62.002354452054796</v>
      </c>
    </row>
    <row r="5" spans="1:3" ht="15.75">
      <c r="A5" s="236" t="s">
        <v>109</v>
      </c>
      <c r="B5" s="34">
        <v>7588</v>
      </c>
      <c r="C5" s="34">
        <v>20.301797945205479</v>
      </c>
    </row>
    <row r="6" spans="1:3" ht="15.75">
      <c r="A6" s="236" t="s">
        <v>110</v>
      </c>
      <c r="B6" s="34">
        <v>3518</v>
      </c>
      <c r="C6" s="34">
        <v>9.4124571917808222</v>
      </c>
    </row>
    <row r="7" spans="1:3" ht="15.75">
      <c r="A7" s="236" t="s">
        <v>111</v>
      </c>
      <c r="B7" s="34">
        <v>1665</v>
      </c>
      <c r="C7" s="34">
        <v>4.4547303082191778</v>
      </c>
    </row>
    <row r="8" spans="1:3" ht="15.75">
      <c r="A8" s="236" t="s">
        <v>112</v>
      </c>
      <c r="B8" s="34">
        <v>826</v>
      </c>
      <c r="C8" s="34">
        <v>2.209974315068493</v>
      </c>
    </row>
    <row r="9" spans="1:3" ht="15.75">
      <c r="A9" s="236" t="s">
        <v>113</v>
      </c>
      <c r="B9" s="34">
        <v>319</v>
      </c>
      <c r="C9" s="34">
        <v>0.85348886986301364</v>
      </c>
    </row>
    <row r="10" spans="1:3" ht="15.75">
      <c r="A10" s="236" t="s">
        <v>114</v>
      </c>
      <c r="B10" s="34">
        <v>141</v>
      </c>
      <c r="C10" s="34">
        <v>0.37724743150684931</v>
      </c>
    </row>
    <row r="11" spans="1:3" ht="15.75">
      <c r="A11" s="236" t="s">
        <v>115</v>
      </c>
      <c r="B11" s="34">
        <v>89</v>
      </c>
      <c r="C11" s="34">
        <v>0.2381207191780822</v>
      </c>
    </row>
    <row r="12" spans="1:3" ht="15.75">
      <c r="A12" s="236" t="s">
        <v>116</v>
      </c>
      <c r="B12" s="34">
        <v>35</v>
      </c>
      <c r="C12" s="34">
        <v>9.3642979452054798E-2</v>
      </c>
    </row>
    <row r="13" spans="1:3" ht="15.75">
      <c r="A13" s="236" t="s">
        <v>117</v>
      </c>
      <c r="B13" s="34">
        <v>12</v>
      </c>
      <c r="C13" s="34">
        <v>3.2106164383561647E-2</v>
      </c>
    </row>
    <row r="14" spans="1:3" ht="15.75">
      <c r="A14" s="236" t="s">
        <v>118</v>
      </c>
      <c r="B14" s="34">
        <v>3</v>
      </c>
      <c r="C14" s="34">
        <v>8.0265410958904118E-3</v>
      </c>
    </row>
    <row r="15" spans="1:3" ht="15.75">
      <c r="A15" s="236" t="s">
        <v>119</v>
      </c>
      <c r="B15" s="34">
        <v>4</v>
      </c>
      <c r="C15" s="34">
        <v>1.0702054794520547E-2</v>
      </c>
    </row>
    <row r="16" spans="1:3" ht="15.75">
      <c r="A16" s="236" t="s">
        <v>120</v>
      </c>
      <c r="B16" s="34">
        <v>1</v>
      </c>
      <c r="C16" s="34">
        <v>2.6755136986301368E-3</v>
      </c>
    </row>
    <row r="17" spans="1:3" ht="15.75">
      <c r="A17" s="236" t="s">
        <v>121</v>
      </c>
      <c r="B17" s="34">
        <v>1</v>
      </c>
      <c r="C17" s="34">
        <v>2.6755136986301368E-3</v>
      </c>
    </row>
    <row r="18" spans="1:3" ht="15.75">
      <c r="A18" s="236" t="s">
        <v>5</v>
      </c>
      <c r="B18" s="34">
        <v>37376</v>
      </c>
      <c r="C18" s="34">
        <v>100</v>
      </c>
    </row>
    <row r="20" spans="1:3">
      <c r="A20" t="s">
        <v>100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2"/>
  <sheetViews>
    <sheetView topLeftCell="H1" workbookViewId="0">
      <selection activeCell="U9" sqref="U9"/>
    </sheetView>
  </sheetViews>
  <sheetFormatPr defaultRowHeight="15"/>
  <cols>
    <col min="16" max="16" width="9.140625" customWidth="1"/>
    <col min="17" max="17" width="8.5703125" customWidth="1"/>
  </cols>
  <sheetData>
    <row r="1" spans="1:26" ht="15.75">
      <c r="A1" s="1" t="s">
        <v>123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6" ht="16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V2" s="167"/>
      <c r="W2" s="167"/>
      <c r="X2" s="167"/>
      <c r="Y2" s="167"/>
      <c r="Z2" s="167"/>
    </row>
    <row r="3" spans="1:26" ht="15.75">
      <c r="A3" s="336" t="s">
        <v>0</v>
      </c>
      <c r="B3" s="328" t="s">
        <v>43</v>
      </c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42"/>
      <c r="O3" s="342"/>
      <c r="P3" s="342"/>
      <c r="Q3" s="342"/>
      <c r="R3" s="342"/>
      <c r="S3" s="343"/>
      <c r="V3" s="167"/>
      <c r="W3" s="339"/>
      <c r="X3" s="339"/>
      <c r="Y3" s="167"/>
      <c r="Z3" s="167"/>
    </row>
    <row r="4" spans="1:26" ht="15.75">
      <c r="A4" s="337"/>
      <c r="B4" s="312" t="s">
        <v>32</v>
      </c>
      <c r="C4" s="313"/>
      <c r="D4" s="340"/>
      <c r="E4" s="312" t="s">
        <v>33</v>
      </c>
      <c r="F4" s="313"/>
      <c r="G4" s="340"/>
      <c r="H4" s="312" t="s">
        <v>34</v>
      </c>
      <c r="I4" s="313"/>
      <c r="J4" s="340"/>
      <c r="K4" s="312" t="s">
        <v>35</v>
      </c>
      <c r="L4" s="313"/>
      <c r="M4" s="340"/>
      <c r="N4" s="312" t="s">
        <v>5</v>
      </c>
      <c r="O4" s="313"/>
      <c r="P4" s="340"/>
      <c r="Q4" s="312" t="s">
        <v>44</v>
      </c>
      <c r="R4" s="313"/>
      <c r="S4" s="341"/>
      <c r="V4" s="167"/>
      <c r="W4" s="167"/>
      <c r="X4" s="167"/>
      <c r="Y4" s="167"/>
      <c r="Z4" s="167"/>
    </row>
    <row r="5" spans="1:26" ht="16.5" thickBot="1">
      <c r="A5" s="338"/>
      <c r="B5" s="63" t="s">
        <v>45</v>
      </c>
      <c r="C5" s="66" t="s">
        <v>46</v>
      </c>
      <c r="D5" s="64" t="s">
        <v>98</v>
      </c>
      <c r="E5" s="63" t="s">
        <v>45</v>
      </c>
      <c r="F5" s="66" t="s">
        <v>46</v>
      </c>
      <c r="G5" s="64" t="s">
        <v>98</v>
      </c>
      <c r="H5" s="63" t="s">
        <v>45</v>
      </c>
      <c r="I5" s="66" t="s">
        <v>46</v>
      </c>
      <c r="J5" s="64" t="s">
        <v>98</v>
      </c>
      <c r="K5" s="63" t="s">
        <v>45</v>
      </c>
      <c r="L5" s="66" t="s">
        <v>46</v>
      </c>
      <c r="M5" s="64" t="s">
        <v>98</v>
      </c>
      <c r="N5" s="63" t="s">
        <v>45</v>
      </c>
      <c r="O5" s="66" t="s">
        <v>46</v>
      </c>
      <c r="P5" s="64" t="s">
        <v>98</v>
      </c>
      <c r="Q5" s="65" t="s">
        <v>45</v>
      </c>
      <c r="R5" s="66" t="s">
        <v>46</v>
      </c>
      <c r="S5" s="64" t="s">
        <v>98</v>
      </c>
      <c r="V5" s="167"/>
      <c r="W5" s="167"/>
      <c r="X5" s="167"/>
      <c r="Y5" s="167"/>
      <c r="Z5" s="167"/>
    </row>
    <row r="6" spans="1:26" ht="15.75">
      <c r="A6" s="237" t="s">
        <v>11</v>
      </c>
      <c r="B6" s="67">
        <v>64</v>
      </c>
      <c r="C6" s="69">
        <v>0</v>
      </c>
      <c r="D6" s="71">
        <v>37</v>
      </c>
      <c r="E6" s="67">
        <v>25</v>
      </c>
      <c r="F6" s="69">
        <v>23</v>
      </c>
      <c r="G6" s="68">
        <v>11</v>
      </c>
      <c r="H6" s="67">
        <v>8</v>
      </c>
      <c r="I6" s="69">
        <v>0</v>
      </c>
      <c r="J6" s="68">
        <v>0</v>
      </c>
      <c r="K6" s="67">
        <v>10</v>
      </c>
      <c r="L6" s="69">
        <v>3</v>
      </c>
      <c r="M6" s="68">
        <v>0</v>
      </c>
      <c r="N6" s="67">
        <v>107</v>
      </c>
      <c r="O6" s="69">
        <v>26</v>
      </c>
      <c r="P6" s="68">
        <v>48</v>
      </c>
      <c r="Q6" s="67">
        <v>0</v>
      </c>
      <c r="R6" s="69">
        <v>0</v>
      </c>
      <c r="S6" s="68">
        <v>0</v>
      </c>
      <c r="V6" s="167"/>
      <c r="W6" s="167"/>
      <c r="X6" s="167"/>
      <c r="Y6" s="167"/>
      <c r="Z6" s="167"/>
    </row>
    <row r="7" spans="1:26" ht="15.75">
      <c r="A7" s="238" t="s">
        <v>12</v>
      </c>
      <c r="B7" s="70">
        <v>58</v>
      </c>
      <c r="C7" s="72">
        <v>60</v>
      </c>
      <c r="D7" s="71">
        <v>0</v>
      </c>
      <c r="E7" s="70">
        <v>15</v>
      </c>
      <c r="F7" s="72">
        <v>28</v>
      </c>
      <c r="G7" s="71">
        <v>0</v>
      </c>
      <c r="H7" s="70">
        <v>0</v>
      </c>
      <c r="I7" s="72">
        <v>0</v>
      </c>
      <c r="J7" s="71">
        <v>0</v>
      </c>
      <c r="K7" s="70">
        <v>6</v>
      </c>
      <c r="L7" s="72">
        <v>0</v>
      </c>
      <c r="M7" s="71">
        <v>0</v>
      </c>
      <c r="N7" s="70">
        <v>79</v>
      </c>
      <c r="O7" s="72">
        <v>88</v>
      </c>
      <c r="P7" s="71">
        <v>0</v>
      </c>
      <c r="Q7" s="70">
        <v>0</v>
      </c>
      <c r="R7" s="72">
        <v>0</v>
      </c>
      <c r="S7" s="71">
        <v>0</v>
      </c>
      <c r="V7" s="167"/>
      <c r="W7" s="167"/>
      <c r="X7" s="167"/>
      <c r="Y7" s="167"/>
      <c r="Z7" s="167"/>
    </row>
    <row r="8" spans="1:26" ht="15.75">
      <c r="A8" s="238" t="s">
        <v>13</v>
      </c>
      <c r="B8" s="70">
        <v>304</v>
      </c>
      <c r="C8" s="72">
        <v>50</v>
      </c>
      <c r="D8" s="71">
        <v>0</v>
      </c>
      <c r="E8" s="70">
        <v>41</v>
      </c>
      <c r="F8" s="72">
        <v>8</v>
      </c>
      <c r="G8" s="71">
        <v>0</v>
      </c>
      <c r="H8" s="70">
        <v>0</v>
      </c>
      <c r="I8" s="72">
        <v>0</v>
      </c>
      <c r="J8" s="71">
        <v>0</v>
      </c>
      <c r="K8" s="70">
        <v>6</v>
      </c>
      <c r="L8" s="72">
        <v>1</v>
      </c>
      <c r="M8" s="71">
        <v>0</v>
      </c>
      <c r="N8" s="70">
        <v>351</v>
      </c>
      <c r="O8" s="72">
        <v>59</v>
      </c>
      <c r="P8" s="71">
        <v>0</v>
      </c>
      <c r="Q8" s="70">
        <v>0</v>
      </c>
      <c r="R8" s="72">
        <v>0</v>
      </c>
      <c r="S8" s="71">
        <v>0</v>
      </c>
      <c r="W8" s="167"/>
      <c r="X8" s="167"/>
      <c r="Y8" s="167"/>
      <c r="Z8" s="167"/>
    </row>
    <row r="9" spans="1:26" ht="15.75">
      <c r="A9" s="238" t="s">
        <v>14</v>
      </c>
      <c r="B9" s="70">
        <v>0</v>
      </c>
      <c r="C9" s="72">
        <v>0</v>
      </c>
      <c r="D9" s="71">
        <v>0</v>
      </c>
      <c r="E9" s="70">
        <v>0</v>
      </c>
      <c r="F9" s="72">
        <v>0</v>
      </c>
      <c r="G9" s="71">
        <v>0</v>
      </c>
      <c r="H9" s="70">
        <v>661</v>
      </c>
      <c r="I9" s="72">
        <v>0</v>
      </c>
      <c r="J9" s="71">
        <v>0</v>
      </c>
      <c r="K9" s="70">
        <v>24</v>
      </c>
      <c r="L9" s="72">
        <v>45</v>
      </c>
      <c r="M9" s="71">
        <v>0</v>
      </c>
      <c r="N9" s="70">
        <v>685</v>
      </c>
      <c r="O9" s="72">
        <v>45</v>
      </c>
      <c r="P9" s="71">
        <v>0</v>
      </c>
      <c r="Q9" s="70">
        <v>0</v>
      </c>
      <c r="R9" s="72">
        <v>0</v>
      </c>
      <c r="S9" s="71">
        <v>0</v>
      </c>
    </row>
    <row r="10" spans="1:26" ht="15.75">
      <c r="A10" s="238" t="s">
        <v>15</v>
      </c>
      <c r="B10" s="70">
        <v>217</v>
      </c>
      <c r="C10" s="72">
        <v>68</v>
      </c>
      <c r="D10" s="71">
        <v>0</v>
      </c>
      <c r="E10" s="70">
        <v>0</v>
      </c>
      <c r="F10" s="72">
        <v>127</v>
      </c>
      <c r="G10" s="71">
        <v>0</v>
      </c>
      <c r="H10" s="70">
        <v>1653</v>
      </c>
      <c r="I10" s="72">
        <v>0</v>
      </c>
      <c r="J10" s="71">
        <v>0</v>
      </c>
      <c r="K10" s="70">
        <v>100</v>
      </c>
      <c r="L10" s="72">
        <v>46</v>
      </c>
      <c r="M10" s="71">
        <v>0</v>
      </c>
      <c r="N10" s="70">
        <v>1970</v>
      </c>
      <c r="O10" s="72">
        <v>241</v>
      </c>
      <c r="P10" s="71">
        <v>0</v>
      </c>
      <c r="Q10" s="70">
        <v>0</v>
      </c>
      <c r="R10" s="72">
        <v>0</v>
      </c>
      <c r="S10" s="71">
        <v>0</v>
      </c>
    </row>
    <row r="11" spans="1:26" ht="15.75">
      <c r="A11" s="238" t="s">
        <v>16</v>
      </c>
      <c r="B11" s="70">
        <v>48</v>
      </c>
      <c r="C11" s="72">
        <v>121</v>
      </c>
      <c r="D11" s="71">
        <v>0</v>
      </c>
      <c r="E11" s="70">
        <v>35</v>
      </c>
      <c r="F11" s="72">
        <v>0</v>
      </c>
      <c r="G11" s="71">
        <v>0</v>
      </c>
      <c r="H11" s="70">
        <v>420</v>
      </c>
      <c r="I11" s="72">
        <v>0</v>
      </c>
      <c r="J11" s="71">
        <v>0</v>
      </c>
      <c r="K11" s="70">
        <v>48</v>
      </c>
      <c r="L11" s="72">
        <v>11</v>
      </c>
      <c r="M11" s="71">
        <v>0</v>
      </c>
      <c r="N11" s="70">
        <v>551</v>
      </c>
      <c r="O11" s="72">
        <v>132</v>
      </c>
      <c r="P11" s="71">
        <v>0</v>
      </c>
      <c r="Q11" s="70">
        <v>0</v>
      </c>
      <c r="R11" s="72">
        <v>0</v>
      </c>
      <c r="S11" s="71">
        <v>0</v>
      </c>
    </row>
    <row r="12" spans="1:26" ht="15.75">
      <c r="A12" s="238" t="s">
        <v>17</v>
      </c>
      <c r="B12" s="70">
        <v>284</v>
      </c>
      <c r="C12" s="72">
        <v>0</v>
      </c>
      <c r="D12" s="71">
        <v>0</v>
      </c>
      <c r="E12" s="70">
        <v>24</v>
      </c>
      <c r="F12" s="72">
        <v>0</v>
      </c>
      <c r="G12" s="71">
        <v>0</v>
      </c>
      <c r="H12" s="70">
        <v>588</v>
      </c>
      <c r="I12" s="72">
        <v>0</v>
      </c>
      <c r="J12" s="71">
        <v>0</v>
      </c>
      <c r="K12" s="70">
        <v>31</v>
      </c>
      <c r="L12" s="72">
        <v>23</v>
      </c>
      <c r="M12" s="71">
        <v>0</v>
      </c>
      <c r="N12" s="70">
        <v>927</v>
      </c>
      <c r="O12" s="72">
        <v>23</v>
      </c>
      <c r="P12" s="71">
        <v>0</v>
      </c>
      <c r="Q12" s="70">
        <v>0</v>
      </c>
      <c r="R12" s="72">
        <v>0</v>
      </c>
      <c r="S12" s="71">
        <v>0</v>
      </c>
    </row>
    <row r="13" spans="1:26" ht="15.75">
      <c r="A13" s="238" t="s">
        <v>18</v>
      </c>
      <c r="B13" s="70">
        <v>0</v>
      </c>
      <c r="C13" s="72">
        <v>0</v>
      </c>
      <c r="D13" s="71">
        <v>0</v>
      </c>
      <c r="E13" s="70">
        <v>0</v>
      </c>
      <c r="F13" s="72">
        <v>0</v>
      </c>
      <c r="G13" s="71">
        <v>0</v>
      </c>
      <c r="H13" s="70">
        <v>901</v>
      </c>
      <c r="I13" s="72">
        <v>0</v>
      </c>
      <c r="J13" s="71">
        <v>0</v>
      </c>
      <c r="K13" s="70">
        <v>18</v>
      </c>
      <c r="L13" s="72">
        <v>16</v>
      </c>
      <c r="M13" s="71">
        <v>0</v>
      </c>
      <c r="N13" s="70">
        <v>919</v>
      </c>
      <c r="O13" s="72">
        <v>16</v>
      </c>
      <c r="P13" s="71">
        <v>0</v>
      </c>
      <c r="Q13" s="70">
        <v>0</v>
      </c>
      <c r="R13" s="72">
        <v>0</v>
      </c>
      <c r="S13" s="71">
        <v>0</v>
      </c>
    </row>
    <row r="14" spans="1:26" ht="15.75">
      <c r="A14" s="239" t="s">
        <v>19</v>
      </c>
      <c r="B14" s="70">
        <v>54</v>
      </c>
      <c r="C14" s="72">
        <v>0</v>
      </c>
      <c r="D14" s="71">
        <v>0</v>
      </c>
      <c r="E14" s="70">
        <v>0</v>
      </c>
      <c r="F14" s="72">
        <v>0</v>
      </c>
      <c r="G14" s="71">
        <v>0</v>
      </c>
      <c r="H14" s="70">
        <v>761</v>
      </c>
      <c r="I14" s="72">
        <v>0</v>
      </c>
      <c r="J14" s="71">
        <v>0</v>
      </c>
      <c r="K14" s="70">
        <v>11</v>
      </c>
      <c r="L14" s="72">
        <v>19</v>
      </c>
      <c r="M14" s="71">
        <v>0</v>
      </c>
      <c r="N14" s="70">
        <v>826</v>
      </c>
      <c r="O14" s="72">
        <v>19</v>
      </c>
      <c r="P14" s="71">
        <v>0</v>
      </c>
      <c r="Q14" s="70">
        <v>0</v>
      </c>
      <c r="R14" s="72">
        <v>0</v>
      </c>
      <c r="S14" s="71">
        <v>0</v>
      </c>
    </row>
    <row r="15" spans="1:26" ht="15.75">
      <c r="A15" s="238" t="s">
        <v>20</v>
      </c>
      <c r="B15" s="70">
        <v>46</v>
      </c>
      <c r="C15" s="72">
        <v>31</v>
      </c>
      <c r="D15" s="71">
        <v>0</v>
      </c>
      <c r="E15" s="70">
        <v>36</v>
      </c>
      <c r="F15" s="72">
        <v>0</v>
      </c>
      <c r="G15" s="71">
        <v>0</v>
      </c>
      <c r="H15" s="70">
        <v>361</v>
      </c>
      <c r="I15" s="72">
        <v>0</v>
      </c>
      <c r="J15" s="71">
        <v>0</v>
      </c>
      <c r="K15" s="70">
        <v>17</v>
      </c>
      <c r="L15" s="72">
        <v>10</v>
      </c>
      <c r="M15" s="71">
        <v>0</v>
      </c>
      <c r="N15" s="70">
        <v>460</v>
      </c>
      <c r="O15" s="72">
        <v>41</v>
      </c>
      <c r="P15" s="71">
        <v>0</v>
      </c>
      <c r="Q15" s="70">
        <v>0</v>
      </c>
      <c r="R15" s="72">
        <v>0</v>
      </c>
      <c r="S15" s="71">
        <v>0</v>
      </c>
    </row>
    <row r="16" spans="1:26" ht="15.75">
      <c r="A16" s="238" t="s">
        <v>21</v>
      </c>
      <c r="B16" s="70">
        <v>2019</v>
      </c>
      <c r="C16" s="72">
        <v>69</v>
      </c>
      <c r="D16" s="71">
        <v>0</v>
      </c>
      <c r="E16" s="70">
        <v>1102</v>
      </c>
      <c r="F16" s="72">
        <v>81</v>
      </c>
      <c r="G16" s="71">
        <v>0</v>
      </c>
      <c r="H16" s="70">
        <v>0</v>
      </c>
      <c r="I16" s="72">
        <v>0</v>
      </c>
      <c r="J16" s="71">
        <v>0</v>
      </c>
      <c r="K16" s="70">
        <v>134</v>
      </c>
      <c r="L16" s="72">
        <v>27</v>
      </c>
      <c r="M16" s="71">
        <v>0</v>
      </c>
      <c r="N16" s="70">
        <v>3255</v>
      </c>
      <c r="O16" s="72">
        <v>177</v>
      </c>
      <c r="P16" s="71">
        <v>0</v>
      </c>
      <c r="Q16" s="70">
        <v>0</v>
      </c>
      <c r="R16" s="72">
        <v>0</v>
      </c>
      <c r="S16" s="71">
        <v>0</v>
      </c>
    </row>
    <row r="17" spans="1:19" ht="15.75">
      <c r="A17" s="238" t="s">
        <v>22</v>
      </c>
      <c r="B17" s="70">
        <v>2863</v>
      </c>
      <c r="C17" s="72">
        <v>0</v>
      </c>
      <c r="D17" s="71">
        <v>0</v>
      </c>
      <c r="E17" s="70">
        <v>750</v>
      </c>
      <c r="F17" s="72">
        <v>0</v>
      </c>
      <c r="G17" s="71">
        <v>0</v>
      </c>
      <c r="H17" s="70">
        <v>0</v>
      </c>
      <c r="I17" s="72">
        <v>0</v>
      </c>
      <c r="J17" s="71">
        <v>0</v>
      </c>
      <c r="K17" s="70">
        <v>245</v>
      </c>
      <c r="L17" s="72">
        <v>8</v>
      </c>
      <c r="M17" s="71">
        <v>0</v>
      </c>
      <c r="N17" s="70">
        <v>3858</v>
      </c>
      <c r="O17" s="72">
        <v>8</v>
      </c>
      <c r="P17" s="71">
        <v>0</v>
      </c>
      <c r="Q17" s="70">
        <v>0</v>
      </c>
      <c r="R17" s="72">
        <v>0</v>
      </c>
      <c r="S17" s="71">
        <v>0</v>
      </c>
    </row>
    <row r="18" spans="1:19" ht="15.75">
      <c r="A18" s="238" t="s">
        <v>23</v>
      </c>
      <c r="B18" s="70">
        <v>1131</v>
      </c>
      <c r="C18" s="72">
        <v>0</v>
      </c>
      <c r="D18" s="71">
        <v>0</v>
      </c>
      <c r="E18" s="70">
        <v>368</v>
      </c>
      <c r="F18" s="72">
        <v>0</v>
      </c>
      <c r="G18" s="71">
        <v>0</v>
      </c>
      <c r="H18" s="70">
        <v>0</v>
      </c>
      <c r="I18" s="72">
        <v>0</v>
      </c>
      <c r="J18" s="71">
        <v>0</v>
      </c>
      <c r="K18" s="70">
        <v>117</v>
      </c>
      <c r="L18" s="72">
        <v>6</v>
      </c>
      <c r="M18" s="71">
        <v>0</v>
      </c>
      <c r="N18" s="70">
        <v>1616</v>
      </c>
      <c r="O18" s="72">
        <v>6</v>
      </c>
      <c r="P18" s="71">
        <v>0</v>
      </c>
      <c r="Q18" s="70">
        <v>0</v>
      </c>
      <c r="R18" s="72">
        <v>0</v>
      </c>
      <c r="S18" s="71">
        <v>0</v>
      </c>
    </row>
    <row r="19" spans="1:19" ht="15.75">
      <c r="A19" s="238" t="s">
        <v>24</v>
      </c>
      <c r="B19" s="70">
        <v>1201</v>
      </c>
      <c r="C19" s="72">
        <v>379</v>
      </c>
      <c r="D19" s="71">
        <v>0</v>
      </c>
      <c r="E19" s="70">
        <v>572</v>
      </c>
      <c r="F19" s="72">
        <v>291</v>
      </c>
      <c r="G19" s="71">
        <v>0</v>
      </c>
      <c r="H19" s="70">
        <v>151</v>
      </c>
      <c r="I19" s="72">
        <v>80</v>
      </c>
      <c r="J19" s="71">
        <v>0</v>
      </c>
      <c r="K19" s="70">
        <v>33</v>
      </c>
      <c r="L19" s="72">
        <v>20</v>
      </c>
      <c r="M19" s="71">
        <v>0</v>
      </c>
      <c r="N19" s="70">
        <v>1957</v>
      </c>
      <c r="O19" s="72">
        <v>770</v>
      </c>
      <c r="P19" s="71">
        <v>0</v>
      </c>
      <c r="Q19" s="70">
        <v>0</v>
      </c>
      <c r="R19" s="72">
        <v>0</v>
      </c>
      <c r="S19" s="71">
        <v>0</v>
      </c>
    </row>
    <row r="20" spans="1:19" ht="15.75">
      <c r="A20" s="238" t="s">
        <v>25</v>
      </c>
      <c r="B20" s="70">
        <v>1606</v>
      </c>
      <c r="C20" s="72">
        <v>0</v>
      </c>
      <c r="D20" s="71">
        <v>84</v>
      </c>
      <c r="E20" s="70">
        <v>1505</v>
      </c>
      <c r="F20" s="72">
        <v>0</v>
      </c>
      <c r="G20" s="71">
        <v>148</v>
      </c>
      <c r="H20" s="70">
        <v>0</v>
      </c>
      <c r="I20" s="72">
        <v>0</v>
      </c>
      <c r="J20" s="71">
        <v>0</v>
      </c>
      <c r="K20" s="70">
        <v>61</v>
      </c>
      <c r="L20" s="72">
        <v>8</v>
      </c>
      <c r="M20" s="71">
        <v>0</v>
      </c>
      <c r="N20" s="70">
        <v>3172</v>
      </c>
      <c r="O20" s="72">
        <v>8</v>
      </c>
      <c r="P20" s="71">
        <v>232</v>
      </c>
      <c r="Q20" s="70">
        <v>0</v>
      </c>
      <c r="R20" s="72">
        <v>0</v>
      </c>
      <c r="S20" s="71">
        <v>0</v>
      </c>
    </row>
    <row r="21" spans="1:19" ht="15.75">
      <c r="A21" s="238" t="s">
        <v>26</v>
      </c>
      <c r="B21" s="70">
        <v>804</v>
      </c>
      <c r="C21" s="72">
        <v>125</v>
      </c>
      <c r="D21" s="71">
        <v>0</v>
      </c>
      <c r="E21" s="70">
        <v>360</v>
      </c>
      <c r="F21" s="72">
        <v>82</v>
      </c>
      <c r="G21" s="71">
        <v>0</v>
      </c>
      <c r="H21" s="70">
        <v>0</v>
      </c>
      <c r="I21" s="72">
        <v>0</v>
      </c>
      <c r="J21" s="71">
        <v>0</v>
      </c>
      <c r="K21" s="70">
        <v>18</v>
      </c>
      <c r="L21" s="72">
        <v>3</v>
      </c>
      <c r="M21" s="71">
        <v>0</v>
      </c>
      <c r="N21" s="70">
        <v>1182</v>
      </c>
      <c r="O21" s="72">
        <v>210</v>
      </c>
      <c r="P21" s="71">
        <v>0</v>
      </c>
      <c r="Q21" s="70">
        <v>1</v>
      </c>
      <c r="R21" s="72">
        <v>0</v>
      </c>
      <c r="S21" s="71">
        <v>0</v>
      </c>
    </row>
    <row r="22" spans="1:19" ht="15.75">
      <c r="A22" s="238" t="s">
        <v>27</v>
      </c>
      <c r="B22" s="70">
        <v>1163</v>
      </c>
      <c r="C22" s="72">
        <v>0</v>
      </c>
      <c r="D22" s="71">
        <v>252</v>
      </c>
      <c r="E22" s="70">
        <v>304</v>
      </c>
      <c r="F22" s="72">
        <v>178</v>
      </c>
      <c r="G22" s="71">
        <v>4</v>
      </c>
      <c r="H22" s="70">
        <v>0</v>
      </c>
      <c r="I22" s="72">
        <v>0</v>
      </c>
      <c r="J22" s="71">
        <v>0</v>
      </c>
      <c r="K22" s="70">
        <v>39</v>
      </c>
      <c r="L22" s="72">
        <v>9</v>
      </c>
      <c r="M22" s="71">
        <v>0</v>
      </c>
      <c r="N22" s="70">
        <v>1506</v>
      </c>
      <c r="O22" s="72">
        <v>187</v>
      </c>
      <c r="P22" s="71">
        <v>256</v>
      </c>
      <c r="Q22" s="70">
        <v>0</v>
      </c>
      <c r="R22" s="72">
        <v>0</v>
      </c>
      <c r="S22" s="71">
        <v>0</v>
      </c>
    </row>
    <row r="23" spans="1:19" ht="15.75" customHeight="1" thickBot="1">
      <c r="A23" s="192" t="s">
        <v>28</v>
      </c>
      <c r="B23" s="73">
        <v>0</v>
      </c>
      <c r="C23" s="75">
        <v>0</v>
      </c>
      <c r="D23" s="71">
        <v>0</v>
      </c>
      <c r="E23" s="73">
        <v>27</v>
      </c>
      <c r="F23" s="75">
        <v>0</v>
      </c>
      <c r="G23" s="71">
        <v>0</v>
      </c>
      <c r="H23" s="73">
        <v>0</v>
      </c>
      <c r="I23" s="75">
        <v>0</v>
      </c>
      <c r="J23" s="74">
        <v>0</v>
      </c>
      <c r="K23" s="73">
        <v>21</v>
      </c>
      <c r="L23" s="75">
        <v>0</v>
      </c>
      <c r="M23" s="74">
        <v>0</v>
      </c>
      <c r="N23" s="73">
        <v>48</v>
      </c>
      <c r="O23" s="75">
        <v>0</v>
      </c>
      <c r="P23" s="74">
        <v>0</v>
      </c>
      <c r="Q23" s="73">
        <v>0</v>
      </c>
      <c r="R23" s="75">
        <v>0</v>
      </c>
      <c r="S23" s="74">
        <v>0</v>
      </c>
    </row>
    <row r="24" spans="1:19" ht="16.5" thickBot="1">
      <c r="A24" s="217" t="s">
        <v>5</v>
      </c>
      <c r="B24" s="218">
        <v>11862</v>
      </c>
      <c r="C24" s="241">
        <v>903</v>
      </c>
      <c r="D24" s="240">
        <v>373</v>
      </c>
      <c r="E24" s="218">
        <f>5137+27</f>
        <v>5164</v>
      </c>
      <c r="F24" s="241">
        <v>818</v>
      </c>
      <c r="G24" s="240">
        <v>163</v>
      </c>
      <c r="H24" s="218">
        <v>5504</v>
      </c>
      <c r="I24" s="241">
        <v>80</v>
      </c>
      <c r="J24" s="240">
        <v>0</v>
      </c>
      <c r="K24" s="218">
        <f>918+21</f>
        <v>939</v>
      </c>
      <c r="L24" s="241">
        <v>255</v>
      </c>
      <c r="M24" s="240">
        <v>0</v>
      </c>
      <c r="N24" s="218">
        <f>23421+N23</f>
        <v>23469</v>
      </c>
      <c r="O24" s="241">
        <v>2056</v>
      </c>
      <c r="P24" s="240">
        <v>536</v>
      </c>
      <c r="Q24" s="218">
        <v>1</v>
      </c>
      <c r="R24" s="241">
        <v>0</v>
      </c>
      <c r="S24" s="240">
        <v>0</v>
      </c>
    </row>
    <row r="25" spans="1:19"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</row>
    <row r="26" spans="1:19"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O26" s="282">
        <f>D24+G24+J24+M24</f>
        <v>536</v>
      </c>
    </row>
    <row r="27" spans="1:19"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</row>
    <row r="28" spans="1:19"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</row>
    <row r="30" spans="1:19">
      <c r="C30" s="163"/>
      <c r="D30" s="163"/>
    </row>
    <row r="31" spans="1:19">
      <c r="I31" s="163"/>
    </row>
    <row r="32" spans="1:19">
      <c r="J32" s="163"/>
    </row>
  </sheetData>
  <mergeCells count="9">
    <mergeCell ref="A3:A5"/>
    <mergeCell ref="W3:X3"/>
    <mergeCell ref="B4:D4"/>
    <mergeCell ref="E4:G4"/>
    <mergeCell ref="H4:J4"/>
    <mergeCell ref="K4:M4"/>
    <mergeCell ref="N4:P4"/>
    <mergeCell ref="Q4:S4"/>
    <mergeCell ref="B3:S3"/>
  </mergeCells>
  <pageMargins left="0.7" right="0.7" top="0.78740157499999996" bottom="0.78740157499999996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Tab. Ia</vt:lpstr>
      <vt:lpstr>Tab. Ib</vt:lpstr>
      <vt:lpstr>Tab. Ic</vt:lpstr>
      <vt:lpstr>Tab. Id</vt:lpstr>
      <vt:lpstr>Tab. Ie</vt:lpstr>
      <vt:lpstr>Tab. IIa</vt:lpstr>
      <vt:lpstr>Tab. IIb</vt:lpstr>
      <vt:lpstr>Tab. III</vt:lpstr>
      <vt:lpstr>Tab. IV</vt:lpstr>
      <vt:lpstr>Tab. V</vt:lpstr>
      <vt:lpstr>Tab. VIa</vt:lpstr>
      <vt:lpstr>Tab. VIb</vt:lpstr>
      <vt:lpstr>Tab. VIc</vt:lpstr>
      <vt:lpstr>Tab. VII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</dc:creator>
  <cp:lastModifiedBy>Ćwierzová Simona</cp:lastModifiedBy>
  <cp:lastPrinted>2021-12-16T09:40:25Z</cp:lastPrinted>
  <dcterms:created xsi:type="dcterms:W3CDTF">2019-01-07T10:32:31Z</dcterms:created>
  <dcterms:modified xsi:type="dcterms:W3CDTF">2021-12-16T09:41:05Z</dcterms:modified>
</cp:coreProperties>
</file>